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HVO\pracovní verze MH\RVVI zasedání\377. RVVI\377 A2 b Informace o mire vyuziti vystupu M17+ pro financovani VO\"/>
    </mc:Choice>
  </mc:AlternateContent>
  <bookViews>
    <workbookView xWindow="0" yWindow="0" windowWidth="19200" windowHeight="6765"/>
  </bookViews>
  <sheets>
    <sheet name="dle škálování" sheetId="3" r:id="rId1"/>
    <sheet name="dle typu VŠ" sheetId="5" r:id="rId2"/>
    <sheet name="Vysvětlivky" sheetId="2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5" l="1"/>
  <c r="M6" i="5"/>
  <c r="M7" i="5"/>
  <c r="M8" i="5"/>
  <c r="M9" i="5"/>
  <c r="M10" i="5"/>
  <c r="M11" i="5"/>
  <c r="M12" i="5"/>
  <c r="M13" i="5"/>
  <c r="M14" i="5"/>
  <c r="M15" i="5"/>
  <c r="M16" i="5"/>
  <c r="M18" i="5"/>
  <c r="M19" i="5"/>
  <c r="M20" i="5"/>
  <c r="M21" i="5"/>
  <c r="M22" i="5"/>
  <c r="M24" i="5"/>
  <c r="M25" i="5"/>
  <c r="M26" i="5"/>
  <c r="M28" i="5"/>
  <c r="M29" i="5"/>
  <c r="M30" i="5"/>
  <c r="M31" i="5"/>
  <c r="M32" i="5"/>
  <c r="M34" i="5"/>
  <c r="M35" i="5"/>
  <c r="M36" i="5"/>
  <c r="M37" i="5"/>
  <c r="M39" i="5"/>
  <c r="M40" i="5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5" i="3"/>
  <c r="N34" i="3" l="1"/>
  <c r="U34" i="3" s="1"/>
  <c r="V34" i="3" s="1"/>
  <c r="N33" i="3"/>
  <c r="U33" i="3" s="1"/>
  <c r="V33" i="3" s="1"/>
  <c r="N32" i="3"/>
  <c r="U32" i="3" s="1"/>
  <c r="V32" i="3" s="1"/>
  <c r="N31" i="3"/>
  <c r="U31" i="3" s="1"/>
  <c r="V31" i="3" s="1"/>
  <c r="N30" i="3"/>
  <c r="U30" i="3" s="1"/>
  <c r="V30" i="3" s="1"/>
  <c r="N29" i="3"/>
  <c r="U29" i="3" s="1"/>
  <c r="V29" i="3" s="1"/>
  <c r="N28" i="3"/>
  <c r="U28" i="3" s="1"/>
  <c r="V28" i="3" s="1"/>
  <c r="N27" i="3"/>
  <c r="U27" i="3" s="1"/>
  <c r="V27" i="3" s="1"/>
  <c r="N26" i="3"/>
  <c r="U26" i="3" s="1"/>
  <c r="V26" i="3" s="1"/>
  <c r="N25" i="3"/>
  <c r="U25" i="3" s="1"/>
  <c r="V25" i="3" s="1"/>
  <c r="N24" i="3"/>
  <c r="U24" i="3" s="1"/>
  <c r="V24" i="3" s="1"/>
  <c r="N23" i="3"/>
  <c r="U23" i="3" s="1"/>
  <c r="V23" i="3" s="1"/>
  <c r="N22" i="3"/>
  <c r="U22" i="3" s="1"/>
  <c r="V22" i="3" s="1"/>
  <c r="N21" i="3"/>
  <c r="U21" i="3" s="1"/>
  <c r="V21" i="3" s="1"/>
  <c r="N20" i="3"/>
  <c r="U20" i="3" s="1"/>
  <c r="V20" i="3" s="1"/>
  <c r="N19" i="3"/>
  <c r="U19" i="3" s="1"/>
  <c r="V19" i="3" s="1"/>
  <c r="N18" i="3"/>
  <c r="U18" i="3" s="1"/>
  <c r="V18" i="3" s="1"/>
  <c r="N17" i="3"/>
  <c r="U17" i="3" s="1"/>
  <c r="V17" i="3" s="1"/>
  <c r="N16" i="3"/>
  <c r="U16" i="3" s="1"/>
  <c r="V16" i="3" s="1"/>
  <c r="N15" i="3"/>
  <c r="U15" i="3" s="1"/>
  <c r="V15" i="3" s="1"/>
  <c r="N14" i="3"/>
  <c r="U14" i="3" s="1"/>
  <c r="V14" i="3" s="1"/>
  <c r="N13" i="3"/>
  <c r="U13" i="3" s="1"/>
  <c r="V13" i="3" s="1"/>
  <c r="N12" i="3"/>
  <c r="U12" i="3" s="1"/>
  <c r="V12" i="3" s="1"/>
  <c r="N11" i="3"/>
  <c r="U11" i="3" s="1"/>
  <c r="V11" i="3" s="1"/>
  <c r="N10" i="3"/>
  <c r="U10" i="3" s="1"/>
  <c r="V10" i="3" s="1"/>
  <c r="N9" i="3"/>
  <c r="U9" i="3" s="1"/>
  <c r="V9" i="3" s="1"/>
  <c r="N8" i="3"/>
  <c r="U8" i="3" s="1"/>
  <c r="V8" i="3" s="1"/>
  <c r="N7" i="3"/>
  <c r="U7" i="3" s="1"/>
  <c r="V7" i="3" s="1"/>
  <c r="N6" i="3"/>
  <c r="U6" i="3" s="1"/>
  <c r="V6" i="3" s="1"/>
  <c r="N5" i="3"/>
  <c r="U5" i="3" s="1"/>
  <c r="V5" i="3" s="1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W5" i="3" l="1"/>
  <c r="X5" i="3"/>
  <c r="X7" i="3"/>
  <c r="W7" i="3"/>
  <c r="W9" i="3"/>
  <c r="X9" i="3"/>
  <c r="X11" i="3"/>
  <c r="W11" i="3"/>
  <c r="W13" i="3"/>
  <c r="X13" i="3"/>
  <c r="X15" i="3"/>
  <c r="W15" i="3"/>
  <c r="W17" i="3"/>
  <c r="X17" i="3"/>
  <c r="X19" i="3"/>
  <c r="W19" i="3"/>
  <c r="W21" i="3"/>
  <c r="X21" i="3"/>
  <c r="X23" i="3"/>
  <c r="W23" i="3"/>
  <c r="W25" i="3"/>
  <c r="X25" i="3"/>
  <c r="W27" i="3"/>
  <c r="X27" i="3"/>
  <c r="W29" i="3"/>
  <c r="X29" i="3"/>
  <c r="W31" i="3"/>
  <c r="X31" i="3"/>
  <c r="W33" i="3"/>
  <c r="X33" i="3"/>
  <c r="W6" i="3"/>
  <c r="X6" i="3"/>
  <c r="X8" i="3"/>
  <c r="W8" i="3"/>
  <c r="W10" i="3"/>
  <c r="X10" i="3"/>
  <c r="X12" i="3"/>
  <c r="W12" i="3"/>
  <c r="W14" i="3"/>
  <c r="X14" i="3"/>
  <c r="X16" i="3"/>
  <c r="W16" i="3"/>
  <c r="W18" i="3"/>
  <c r="X18" i="3"/>
  <c r="X20" i="3"/>
  <c r="W20" i="3"/>
  <c r="W22" i="3"/>
  <c r="X22" i="3"/>
  <c r="X24" i="3"/>
  <c r="W24" i="3"/>
  <c r="W26" i="3"/>
  <c r="X26" i="3"/>
  <c r="W28" i="3"/>
  <c r="X28" i="3"/>
  <c r="W30" i="3"/>
  <c r="X30" i="3"/>
  <c r="W32" i="3"/>
  <c r="X32" i="3"/>
  <c r="J41" i="5"/>
  <c r="I41" i="5"/>
  <c r="H41" i="5"/>
  <c r="G41" i="5"/>
  <c r="F41" i="5"/>
  <c r="E41" i="5"/>
  <c r="D41" i="5"/>
  <c r="C41" i="5"/>
  <c r="R31" i="5"/>
  <c r="O31" i="5"/>
  <c r="N31" i="5"/>
  <c r="K31" i="5"/>
  <c r="R40" i="5"/>
  <c r="O40" i="5"/>
  <c r="N40" i="5"/>
  <c r="K40" i="5"/>
  <c r="R30" i="5"/>
  <c r="O30" i="5"/>
  <c r="N30" i="5"/>
  <c r="K30" i="5"/>
  <c r="R39" i="5"/>
  <c r="O39" i="5"/>
  <c r="N39" i="5"/>
  <c r="K39" i="5"/>
  <c r="R37" i="5"/>
  <c r="O37" i="5"/>
  <c r="N37" i="5"/>
  <c r="K37" i="5"/>
  <c r="R36" i="5"/>
  <c r="O36" i="5"/>
  <c r="N36" i="5"/>
  <c r="K36" i="5"/>
  <c r="R29" i="5"/>
  <c r="O29" i="5"/>
  <c r="N29" i="5"/>
  <c r="K29" i="5"/>
  <c r="R35" i="5"/>
  <c r="O35" i="5"/>
  <c r="N35" i="5"/>
  <c r="K35" i="5"/>
  <c r="R16" i="5"/>
  <c r="O16" i="5"/>
  <c r="N16" i="5"/>
  <c r="K16" i="5"/>
  <c r="R26" i="5"/>
  <c r="O26" i="5"/>
  <c r="N26" i="5"/>
  <c r="K26" i="5"/>
  <c r="R15" i="5"/>
  <c r="O15" i="5"/>
  <c r="N15" i="5"/>
  <c r="K15" i="5"/>
  <c r="R14" i="5"/>
  <c r="O14" i="5"/>
  <c r="N14" i="5"/>
  <c r="K14" i="5"/>
  <c r="R28" i="5"/>
  <c r="O28" i="5"/>
  <c r="N28" i="5"/>
  <c r="K28" i="5"/>
  <c r="R13" i="5"/>
  <c r="O13" i="5"/>
  <c r="N13" i="5"/>
  <c r="K13" i="5"/>
  <c r="R22" i="5"/>
  <c r="O22" i="5"/>
  <c r="N22" i="5"/>
  <c r="K22" i="5"/>
  <c r="R25" i="5"/>
  <c r="O25" i="5"/>
  <c r="N25" i="5"/>
  <c r="K25" i="5"/>
  <c r="R21" i="5"/>
  <c r="O21" i="5"/>
  <c r="N21" i="5"/>
  <c r="K21" i="5"/>
  <c r="R34" i="5"/>
  <c r="O34" i="5"/>
  <c r="N34" i="5"/>
  <c r="K34" i="5"/>
  <c r="R12" i="5"/>
  <c r="O12" i="5"/>
  <c r="N12" i="5"/>
  <c r="K12" i="5"/>
  <c r="R11" i="5"/>
  <c r="O11" i="5"/>
  <c r="N11" i="5"/>
  <c r="K11" i="5"/>
  <c r="R24" i="5"/>
  <c r="O24" i="5"/>
  <c r="N24" i="5"/>
  <c r="K24" i="5"/>
  <c r="R10" i="5"/>
  <c r="O10" i="5"/>
  <c r="N10" i="5"/>
  <c r="K10" i="5"/>
  <c r="R20" i="5"/>
  <c r="O20" i="5"/>
  <c r="N20" i="5"/>
  <c r="K20" i="5"/>
  <c r="R9" i="5"/>
  <c r="O9" i="5"/>
  <c r="N9" i="5"/>
  <c r="K9" i="5"/>
  <c r="R19" i="5"/>
  <c r="O19" i="5"/>
  <c r="N19" i="5"/>
  <c r="K19" i="5"/>
  <c r="R8" i="5"/>
  <c r="O8" i="5"/>
  <c r="N8" i="5"/>
  <c r="K8" i="5"/>
  <c r="R7" i="5"/>
  <c r="O7" i="5"/>
  <c r="N7" i="5"/>
  <c r="K7" i="5"/>
  <c r="R18" i="5"/>
  <c r="O18" i="5"/>
  <c r="N18" i="5"/>
  <c r="K18" i="5"/>
  <c r="R6" i="5"/>
  <c r="O6" i="5"/>
  <c r="N6" i="5"/>
  <c r="K6" i="5"/>
  <c r="C4" i="5"/>
  <c r="F42" i="5" l="1"/>
  <c r="I42" i="5"/>
  <c r="H42" i="5"/>
  <c r="J43" i="5"/>
  <c r="J42" i="5"/>
  <c r="O35" i="3" l="1"/>
  <c r="J35" i="3"/>
  <c r="I35" i="3"/>
  <c r="H35" i="3"/>
  <c r="G35" i="3"/>
  <c r="F35" i="3"/>
  <c r="E35" i="3"/>
  <c r="D35" i="3"/>
  <c r="T33" i="3"/>
  <c r="Q33" i="3"/>
  <c r="K33" i="3"/>
  <c r="L33" i="3"/>
  <c r="T32" i="3"/>
  <c r="Q32" i="3"/>
  <c r="K32" i="3"/>
  <c r="L32" i="3"/>
  <c r="T29" i="3"/>
  <c r="Q29" i="3"/>
  <c r="K29" i="3"/>
  <c r="L29" i="3"/>
  <c r="T31" i="3"/>
  <c r="Q31" i="3"/>
  <c r="K31" i="3"/>
  <c r="L31" i="3"/>
  <c r="T28" i="3"/>
  <c r="Q28" i="3"/>
  <c r="K28" i="3"/>
  <c r="L28" i="3"/>
  <c r="T30" i="3"/>
  <c r="Q30" i="3"/>
  <c r="K30" i="3"/>
  <c r="L30" i="3"/>
  <c r="T16" i="3"/>
  <c r="Q16" i="3"/>
  <c r="K16" i="3"/>
  <c r="L16" i="3"/>
  <c r="T27" i="3"/>
  <c r="Q27" i="3"/>
  <c r="K27" i="3"/>
  <c r="L27" i="3"/>
  <c r="T26" i="3"/>
  <c r="Q26" i="3"/>
  <c r="K26" i="3"/>
  <c r="L26" i="3"/>
  <c r="T25" i="3"/>
  <c r="Q25" i="3"/>
  <c r="K25" i="3"/>
  <c r="L25" i="3"/>
  <c r="T24" i="3"/>
  <c r="Q24" i="3"/>
  <c r="K24" i="3"/>
  <c r="L24" i="3"/>
  <c r="T23" i="3"/>
  <c r="Q23" i="3"/>
  <c r="K23" i="3"/>
  <c r="L23" i="3"/>
  <c r="T22" i="3"/>
  <c r="Q22" i="3"/>
  <c r="K22" i="3"/>
  <c r="L22" i="3"/>
  <c r="T21" i="3"/>
  <c r="Q21" i="3"/>
  <c r="K21" i="3"/>
  <c r="L21" i="3"/>
  <c r="T15" i="3"/>
  <c r="Q15" i="3"/>
  <c r="K15" i="3"/>
  <c r="L15" i="3"/>
  <c r="T20" i="3"/>
  <c r="Q20" i="3"/>
  <c r="K20" i="3"/>
  <c r="L20" i="3"/>
  <c r="T19" i="3"/>
  <c r="Q19" i="3"/>
  <c r="K19" i="3"/>
  <c r="L19" i="3"/>
  <c r="T18" i="3"/>
  <c r="Q18" i="3"/>
  <c r="K18" i="3"/>
  <c r="L18" i="3"/>
  <c r="T14" i="3"/>
  <c r="Q14" i="3"/>
  <c r="K14" i="3"/>
  <c r="L14" i="3"/>
  <c r="T10" i="3"/>
  <c r="Q10" i="3"/>
  <c r="K10" i="3"/>
  <c r="L10" i="3"/>
  <c r="T13" i="3"/>
  <c r="Q13" i="3"/>
  <c r="K13" i="3"/>
  <c r="L13" i="3"/>
  <c r="T12" i="3"/>
  <c r="Q12" i="3"/>
  <c r="K12" i="3"/>
  <c r="L12" i="3"/>
  <c r="T17" i="3"/>
  <c r="Q17" i="3"/>
  <c r="K17" i="3"/>
  <c r="L17" i="3"/>
  <c r="T9" i="3"/>
  <c r="Q9" i="3"/>
  <c r="K9" i="3"/>
  <c r="L9" i="3"/>
  <c r="T11" i="3"/>
  <c r="Q11" i="3"/>
  <c r="K11" i="3"/>
  <c r="L11" i="3"/>
  <c r="T8" i="3"/>
  <c r="Q8" i="3"/>
  <c r="K8" i="3"/>
  <c r="L8" i="3"/>
  <c r="T7" i="3"/>
  <c r="Q7" i="3"/>
  <c r="K7" i="3"/>
  <c r="L7" i="3"/>
  <c r="T6" i="3"/>
  <c r="Q6" i="3"/>
  <c r="K6" i="3"/>
  <c r="L6" i="3"/>
  <c r="T5" i="3"/>
  <c r="Q5" i="3"/>
  <c r="K5" i="3"/>
  <c r="L5" i="3"/>
  <c r="D4" i="3"/>
  <c r="O36" i="3" l="1"/>
  <c r="G36" i="3"/>
  <c r="O37" i="3"/>
  <c r="I36" i="3"/>
  <c r="J36" i="3"/>
</calcChain>
</file>

<file path=xl/sharedStrings.xml><?xml version="1.0" encoding="utf-8"?>
<sst xmlns="http://schemas.openxmlformats.org/spreadsheetml/2006/main" count="297" uniqueCount="88">
  <si>
    <r>
      <t>III. F   Rozvoj výzkumných organizací na rok 2021 - přehled dle jednotlivých výzkumných organizací</t>
    </r>
    <r>
      <rPr>
        <b/>
        <sz val="12"/>
        <color indexed="8"/>
        <rFont val="Calibri"/>
        <family val="2"/>
        <charset val="238"/>
        <scheme val="minor"/>
      </rPr>
      <t xml:space="preserve"> </t>
    </r>
    <r>
      <rPr>
        <sz val="12"/>
        <color indexed="8"/>
        <rFont val="Calibri"/>
        <family val="2"/>
        <charset val="238"/>
        <scheme val="minor"/>
      </rPr>
      <t>(v tis. Kč)</t>
    </r>
  </si>
  <si>
    <t>Ministerstvo školství, mládeže a tělovýchovy</t>
  </si>
  <si>
    <t>čerpaná podpora v roce 2018
dle předaných údajů z IS VaVaI</t>
  </si>
  <si>
    <r>
      <t xml:space="preserve">přidělená podpora na rok 2019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</si>
  <si>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čerpaná podpora na rok 2019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</si>
  <si>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přidělená podpora na rok 2020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</si>
  <si>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čerpaná podpora na rok 2020 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</si>
  <si>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přidělená podpora na rok 2021                    dle předaných údajů z IS VaVaI*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</si>
  <si>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korigovaná podpora na rok 2021                    včetně motivační složky*
</t>
    </r>
    <r>
      <rPr>
        <b/>
        <sz val="8"/>
        <color indexed="8"/>
        <rFont val="Calibri"/>
        <family val="2"/>
        <charset val="238"/>
        <scheme val="minor"/>
      </rPr>
      <t>(vč. převodu NPU)                  zaokr.na tis.</t>
    </r>
  </si>
  <si>
    <t>stabilizační složka (viz přidělená podpora 2021) procent z 2020</t>
  </si>
  <si>
    <t>nárust 2020-2021</t>
  </si>
  <si>
    <t>VO</t>
  </si>
  <si>
    <t>škála H20         final MŠMT</t>
  </si>
  <si>
    <t xml:space="preserve">korigovaná procenta fixace </t>
  </si>
  <si>
    <t>Univerzita Karlova v Praze</t>
  </si>
  <si>
    <t>A</t>
  </si>
  <si>
    <t>České vysoké učení technické v Praze</t>
  </si>
  <si>
    <t>Masarykova univerzita</t>
  </si>
  <si>
    <t>Univerzita Palackého v Olomouci</t>
  </si>
  <si>
    <t>Vysoké učení technické v Brně</t>
  </si>
  <si>
    <t>B</t>
  </si>
  <si>
    <t>Vysoká škola chemicko-technologická v Praze</t>
  </si>
  <si>
    <t>Vysoká škola báňská - Technická univerzita Ostrava</t>
  </si>
  <si>
    <t>C</t>
  </si>
  <si>
    <t>Západočeská univerzita v Plzni</t>
  </si>
  <si>
    <t>Česká zemědělská univerzita v Praze</t>
  </si>
  <si>
    <t>Jihočeská univerzita v Českých Budějovicích</t>
  </si>
  <si>
    <t>Univerzita Pardubice</t>
  </si>
  <si>
    <t>Mendelova univerzita v Brně</t>
  </si>
  <si>
    <t>Technická univerzita v Liberci</t>
  </si>
  <si>
    <t>Univerzita Tomáše Bati ve Zlíně</t>
  </si>
  <si>
    <t>Ostravská univerzita v Ostravě</t>
  </si>
  <si>
    <t>Vysoká škola ekonomická v Praze</t>
  </si>
  <si>
    <t>Slezská univerzita v Opavě</t>
  </si>
  <si>
    <t>Univerzita Hradec Králové</t>
  </si>
  <si>
    <t>Veterinární a farmaceutická univerzita Brno</t>
  </si>
  <si>
    <t>Univerzita Jana Evangelisty Purkyně v Ústí nad Labem</t>
  </si>
  <si>
    <t>Akademie múzických umění v Praze</t>
  </si>
  <si>
    <t>Metropolitní univerzita Praha, o.p.s.</t>
  </si>
  <si>
    <t>Vysoká škola umělecko-průmyslová v Praze</t>
  </si>
  <si>
    <t>Vysoká škola technická a ekonomická v Českých Budějovicích</t>
  </si>
  <si>
    <t>D</t>
  </si>
  <si>
    <t>Janáčkova akademie múzických umění v Brně</t>
  </si>
  <si>
    <t>Vysoká škola finanční a správní</t>
  </si>
  <si>
    <t>Akademie výtvarných umění v Praze</t>
  </si>
  <si>
    <t>Vysoká škola polytechnická Jihlava</t>
  </si>
  <si>
    <t>Univerzita Jana Amose Komenského Praha s.r.o.</t>
  </si>
  <si>
    <t>ŠKODA AUTO VYSOKÁ ŠKOLA o.p.s.</t>
  </si>
  <si>
    <t>n/a</t>
  </si>
  <si>
    <t>Mezisoučet</t>
  </si>
  <si>
    <t>meziroční nárust</t>
  </si>
  <si>
    <t>celkový nárust</t>
  </si>
  <si>
    <t>Vědní oblast (typ VŠ)</t>
  </si>
  <si>
    <t>Vysvětlivky:</t>
  </si>
  <si>
    <t>meziroční nárůst DK RVO2020-2021</t>
  </si>
  <si>
    <t>pod 95%</t>
  </si>
  <si>
    <t>95 - 110 %</t>
  </si>
  <si>
    <t>do 150%</t>
  </si>
  <si>
    <t>do 250%</t>
  </si>
  <si>
    <t>ještě víc</t>
  </si>
  <si>
    <t>škála H20</t>
  </si>
  <si>
    <t>k diskusi</t>
  </si>
  <si>
    <t>DKRVO navýšeno o NPU (Národní program udržitelnosti)</t>
  </si>
  <si>
    <t>vědní oblast:</t>
  </si>
  <si>
    <t>MULTIOBOROVÉ VYSOKÉ ŠKOLY</t>
  </si>
  <si>
    <t>TECHNICKÉ VYSOKÉ ŠKOLY</t>
  </si>
  <si>
    <t>ZEMĚDĚLSKÉ A VETERINÁRNÍ VYSOKÉ ŠKOLY</t>
  </si>
  <si>
    <t>SPOLEČENSKOVĚDNÍ VYSOKÉ ŠKOLY</t>
  </si>
  <si>
    <t>UMĚLECKÉ VYSOKÉ ŠKOLY</t>
  </si>
  <si>
    <t>STÁTNÍ VYSOKÉ ŠKOLY</t>
  </si>
  <si>
    <t>NEUNIVERZITNÍ VYSOKÉ ŠKOLY</t>
  </si>
  <si>
    <t>motivační složka absolutně/rok</t>
  </si>
  <si>
    <t>(přidělená resp. stabilizační) procent z fixace</t>
  </si>
  <si>
    <t>Aproximace  DKRVO 2025</t>
  </si>
  <si>
    <r>
      <t>Aproximace:</t>
    </r>
    <r>
      <rPr>
        <i/>
        <sz val="11"/>
        <color indexed="8"/>
        <rFont val="Calibri"/>
        <family val="2"/>
        <charset val="238"/>
        <scheme val="minor"/>
      </rPr>
      <t xml:space="preserve"> </t>
    </r>
    <r>
      <rPr>
        <b/>
        <i/>
        <sz val="11"/>
        <color indexed="8"/>
        <rFont val="Calibri"/>
        <family val="2"/>
        <charset val="238"/>
        <scheme val="minor"/>
      </rPr>
      <t xml:space="preserve">motivační složka 2021 - 2025 </t>
    </r>
  </si>
  <si>
    <t>Pozn: případné odlišnosti od čísel MŠMT mohou být způsobeny průběžným zaokrouhlováním na tisíce</t>
  </si>
  <si>
    <r>
      <t xml:space="preserve">podpora na rok 2021                    včetně motivační složky*
</t>
    </r>
    <r>
      <rPr>
        <b/>
        <sz val="8"/>
        <color indexed="8"/>
        <rFont val="Calibri"/>
        <family val="2"/>
        <charset val="238"/>
        <scheme val="minor"/>
      </rPr>
      <t>(vč. převodu NPU)                  zaokr.na tis.</t>
    </r>
  </si>
  <si>
    <t>motivační složka absolutně každý rok</t>
  </si>
  <si>
    <t xml:space="preserve">podpora 2021 v procentech výchozí fixace </t>
  </si>
  <si>
    <t>Mezifixace</t>
  </si>
  <si>
    <t>Mezifixace/výchozí fixace 2018</t>
  </si>
  <si>
    <t>deklarovaná stabilizační + motivační složka</t>
  </si>
  <si>
    <t>Aproximace nárůstu podpory od výchozí fixace v roce 2025</t>
  </si>
  <si>
    <t>Aproximace nárůstu podpory od mezifixace (index)</t>
  </si>
  <si>
    <t>motivační složka relativně za 1. rok (index)</t>
  </si>
  <si>
    <t>Fixace dle UV č. 309/2018</t>
  </si>
  <si>
    <t>podrobně viz Principy financování, kap. 3.2</t>
  </si>
  <si>
    <t>in Metodika 2017+, schválená UV č.107/2017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</si>
</sst>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1"/>
      <color rgb="FF7030A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8" fillId="0" borderId="0"/>
    <xf numFmtId="0" fontId="22" fillId="0" borderId="0" applyNumberForma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0" fontId="7" fillId="0" borderId="0" xfId="0" applyFont="1"/>
    <xf numFmtId="3" fontId="0" fillId="0" borderId="0" xfId="0" applyNumberFormat="1"/>
    <xf numFmtId="0" fontId="7" fillId="0" borderId="0" xfId="3" applyFont="1"/>
    <xf numFmtId="3" fontId="0" fillId="0" borderId="0" xfId="0" applyNumberFormat="1" applyAlignment="1">
      <alignment horizontal="right"/>
    </xf>
    <xf numFmtId="0" fontId="9" fillId="2" borderId="1" xfId="4" applyFont="1" applyFill="1" applyBorder="1" applyAlignment="1">
      <alignment horizontal="center" vertical="center" wrapText="1"/>
    </xf>
    <xf numFmtId="0" fontId="9" fillId="3" borderId="2" xfId="4" applyFont="1" applyFill="1" applyBorder="1" applyAlignment="1">
      <alignment horizontal="center" vertical="center" wrapText="1"/>
    </xf>
    <xf numFmtId="0" fontId="9" fillId="2" borderId="3" xfId="4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center" vertical="center" wrapText="1"/>
    </xf>
    <xf numFmtId="0" fontId="9" fillId="2" borderId="4" xfId="4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/>
    </xf>
    <xf numFmtId="3" fontId="1" fillId="0" borderId="6" xfId="3" applyNumberFormat="1" applyFill="1" applyBorder="1"/>
    <xf numFmtId="3" fontId="1" fillId="0" borderId="7" xfId="3" applyNumberFormat="1" applyFill="1" applyBorder="1"/>
    <xf numFmtId="3" fontId="1" fillId="0" borderId="8" xfId="3" applyNumberFormat="1" applyFill="1" applyBorder="1"/>
    <xf numFmtId="3" fontId="0" fillId="0" borderId="6" xfId="0" applyNumberFormat="1" applyBorder="1"/>
    <xf numFmtId="3" fontId="0" fillId="0" borderId="10" xfId="0" applyNumberFormat="1" applyBorder="1"/>
    <xf numFmtId="9" fontId="12" fillId="6" borderId="9" xfId="2" applyFont="1" applyFill="1" applyBorder="1"/>
    <xf numFmtId="9" fontId="14" fillId="6" borderId="9" xfId="2" applyFont="1" applyFill="1" applyBorder="1"/>
    <xf numFmtId="0" fontId="0" fillId="6" borderId="6" xfId="0" applyFont="1" applyFill="1" applyBorder="1" applyAlignment="1">
      <alignment horizontal="left" vertical="center"/>
    </xf>
    <xf numFmtId="0" fontId="13" fillId="6" borderId="9" xfId="0" applyFont="1" applyFill="1" applyBorder="1" applyAlignment="1">
      <alignment horizontal="center"/>
    </xf>
    <xf numFmtId="9" fontId="0" fillId="6" borderId="6" xfId="2" applyFont="1" applyFill="1" applyBorder="1"/>
    <xf numFmtId="0" fontId="13" fillId="0" borderId="6" xfId="4" applyFont="1" applyFill="1" applyBorder="1" applyAlignment="1"/>
    <xf numFmtId="9" fontId="12" fillId="7" borderId="9" xfId="2" applyFont="1" applyFill="1" applyBorder="1"/>
    <xf numFmtId="9" fontId="14" fillId="7" borderId="9" xfId="2" applyFont="1" applyFill="1" applyBorder="1"/>
    <xf numFmtId="0" fontId="13" fillId="7" borderId="6" xfId="4" applyFont="1" applyFill="1" applyBorder="1" applyAlignment="1"/>
    <xf numFmtId="0" fontId="13" fillId="7" borderId="9" xfId="0" applyFont="1" applyFill="1" applyBorder="1" applyAlignment="1">
      <alignment horizontal="center"/>
    </xf>
    <xf numFmtId="9" fontId="0" fillId="7" borderId="6" xfId="2" applyFont="1" applyFill="1" applyBorder="1"/>
    <xf numFmtId="0" fontId="13" fillId="6" borderId="6" xfId="4" applyFont="1" applyFill="1" applyBorder="1" applyAlignment="1"/>
    <xf numFmtId="0" fontId="0" fillId="7" borderId="6" xfId="0" applyFont="1" applyFill="1" applyBorder="1" applyAlignment="1">
      <alignment horizontal="left" vertical="center"/>
    </xf>
    <xf numFmtId="9" fontId="2" fillId="7" borderId="6" xfId="2" applyFont="1" applyFill="1" applyBorder="1"/>
    <xf numFmtId="0" fontId="13" fillId="0" borderId="5" xfId="4" applyFont="1" applyFill="1" applyBorder="1" applyAlignment="1"/>
    <xf numFmtId="0" fontId="13" fillId="7" borderId="5" xfId="4" applyFont="1" applyFill="1" applyBorder="1" applyAlignment="1"/>
    <xf numFmtId="0" fontId="0" fillId="0" borderId="9" xfId="0" applyBorder="1"/>
    <xf numFmtId="3" fontId="1" fillId="0" borderId="11" xfId="3" applyNumberFormat="1" applyFill="1" applyBorder="1"/>
    <xf numFmtId="3" fontId="0" fillId="0" borderId="0" xfId="0" applyNumberFormat="1" applyBorder="1"/>
    <xf numFmtId="3" fontId="3" fillId="3" borderId="12" xfId="3" applyNumberFormat="1" applyFont="1" applyFill="1" applyBorder="1"/>
    <xf numFmtId="0" fontId="15" fillId="0" borderId="9" xfId="4" applyFont="1" applyFill="1" applyBorder="1"/>
    <xf numFmtId="9" fontId="12" fillId="0" borderId="9" xfId="0" applyNumberFormat="1" applyFont="1" applyBorder="1"/>
    <xf numFmtId="0" fontId="12" fillId="0" borderId="9" xfId="0" applyFont="1" applyBorder="1"/>
    <xf numFmtId="9" fontId="12" fillId="0" borderId="9" xfId="2" applyNumberFormat="1" applyFont="1" applyBorder="1"/>
    <xf numFmtId="3" fontId="3" fillId="0" borderId="0" xfId="3" applyNumberFormat="1" applyFont="1" applyFill="1" applyBorder="1"/>
    <xf numFmtId="0" fontId="0" fillId="0" borderId="0" xfId="0" applyFill="1"/>
    <xf numFmtId="9" fontId="16" fillId="0" borderId="9" xfId="2" applyFont="1" applyBorder="1"/>
    <xf numFmtId="0" fontId="12" fillId="0" borderId="0" xfId="0" applyFont="1"/>
    <xf numFmtId="0" fontId="0" fillId="9" borderId="0" xfId="0" applyFill="1" applyBorder="1"/>
    <xf numFmtId="3" fontId="1" fillId="10" borderId="0" xfId="3" applyNumberFormat="1" applyFill="1" applyBorder="1"/>
    <xf numFmtId="3" fontId="0" fillId="5" borderId="0" xfId="0" applyNumberFormat="1" applyFill="1" applyBorder="1"/>
    <xf numFmtId="0" fontId="13" fillId="11" borderId="0" xfId="4" applyFont="1" applyFill="1" applyBorder="1"/>
    <xf numFmtId="0" fontId="13" fillId="12" borderId="0" xfId="4" applyFont="1" applyFill="1" applyBorder="1"/>
    <xf numFmtId="0" fontId="0" fillId="4" borderId="0" xfId="0" applyFill="1" applyBorder="1"/>
    <xf numFmtId="0" fontId="0" fillId="6" borderId="0" xfId="0" applyFill="1" applyBorder="1"/>
    <xf numFmtId="0" fontId="0" fillId="7" borderId="0" xfId="0" applyFill="1" applyBorder="1"/>
    <xf numFmtId="0" fontId="0" fillId="8" borderId="0" xfId="0" applyFill="1" applyBorder="1"/>
    <xf numFmtId="0" fontId="2" fillId="0" borderId="0" xfId="0" applyFont="1"/>
    <xf numFmtId="0" fontId="0" fillId="0" borderId="0" xfId="0" applyBorder="1"/>
    <xf numFmtId="0" fontId="17" fillId="13" borderId="0" xfId="0" applyFont="1" applyFill="1"/>
    <xf numFmtId="0" fontId="18" fillId="14" borderId="0" xfId="0" applyFont="1" applyFill="1" applyBorder="1" applyAlignment="1">
      <alignment horizontal="left" vertical="center"/>
    </xf>
    <xf numFmtId="0" fontId="18" fillId="14" borderId="0" xfId="0" applyFont="1" applyFill="1" applyBorder="1" applyAlignment="1">
      <alignment vertical="center"/>
    </xf>
    <xf numFmtId="0" fontId="17" fillId="0" borderId="0" xfId="0" applyFont="1"/>
    <xf numFmtId="0" fontId="17" fillId="13" borderId="6" xfId="0" applyFont="1" applyFill="1" applyBorder="1" applyAlignment="1">
      <alignment horizontal="left" vertical="center"/>
    </xf>
    <xf numFmtId="3" fontId="17" fillId="0" borderId="6" xfId="3" applyNumberFormat="1" applyFont="1" applyFill="1" applyBorder="1"/>
    <xf numFmtId="3" fontId="17" fillId="0" borderId="7" xfId="3" applyNumberFormat="1" applyFont="1" applyFill="1" applyBorder="1"/>
    <xf numFmtId="3" fontId="17" fillId="0" borderId="8" xfId="3" applyNumberFormat="1" applyFont="1" applyFill="1" applyBorder="1"/>
    <xf numFmtId="3" fontId="17" fillId="0" borderId="6" xfId="0" applyNumberFormat="1" applyFont="1" applyBorder="1"/>
    <xf numFmtId="3" fontId="17" fillId="0" borderId="9" xfId="0" applyNumberFormat="1" applyFont="1" applyBorder="1"/>
    <xf numFmtId="9" fontId="19" fillId="4" borderId="9" xfId="2" applyFont="1" applyFill="1" applyBorder="1"/>
    <xf numFmtId="0" fontId="17" fillId="4" borderId="6" xfId="0" applyFont="1" applyFill="1" applyBorder="1" applyAlignment="1">
      <alignment horizontal="left" vertical="center"/>
    </xf>
    <xf numFmtId="0" fontId="17" fillId="4" borderId="9" xfId="0" applyFont="1" applyFill="1" applyBorder="1" applyAlignment="1">
      <alignment horizontal="center"/>
    </xf>
    <xf numFmtId="9" fontId="17" fillId="4" borderId="6" xfId="2" applyFont="1" applyFill="1" applyBorder="1"/>
    <xf numFmtId="3" fontId="17" fillId="0" borderId="10" xfId="0" applyNumberFormat="1" applyFont="1" applyBorder="1"/>
    <xf numFmtId="9" fontId="19" fillId="6" borderId="9" xfId="2" applyFont="1" applyFill="1" applyBorder="1"/>
    <xf numFmtId="0" fontId="17" fillId="6" borderId="6" xfId="0" applyFont="1" applyFill="1" applyBorder="1" applyAlignment="1">
      <alignment horizontal="left" vertical="center"/>
    </xf>
    <xf numFmtId="0" fontId="17" fillId="6" borderId="9" xfId="0" applyFont="1" applyFill="1" applyBorder="1" applyAlignment="1">
      <alignment horizontal="center"/>
    </xf>
    <xf numFmtId="9" fontId="17" fillId="6" borderId="6" xfId="2" applyFont="1" applyFill="1" applyBorder="1"/>
    <xf numFmtId="0" fontId="17" fillId="13" borderId="6" xfId="4" applyFont="1" applyFill="1" applyBorder="1" applyAlignment="1"/>
    <xf numFmtId="9" fontId="19" fillId="7" borderId="9" xfId="2" applyFont="1" applyFill="1" applyBorder="1"/>
    <xf numFmtId="0" fontId="17" fillId="7" borderId="6" xfId="4" applyFont="1" applyFill="1" applyBorder="1" applyAlignment="1"/>
    <xf numFmtId="0" fontId="17" fillId="7" borderId="9" xfId="0" applyFont="1" applyFill="1" applyBorder="1" applyAlignment="1">
      <alignment horizontal="center"/>
    </xf>
    <xf numFmtId="9" fontId="17" fillId="7" borderId="6" xfId="2" applyFont="1" applyFill="1" applyBorder="1"/>
    <xf numFmtId="3" fontId="17" fillId="0" borderId="9" xfId="0" applyNumberFormat="1" applyFont="1" applyFill="1" applyBorder="1"/>
    <xf numFmtId="0" fontId="17" fillId="7" borderId="6" xfId="0" applyFont="1" applyFill="1" applyBorder="1" applyAlignment="1">
      <alignment horizontal="left" vertical="center"/>
    </xf>
    <xf numFmtId="3" fontId="17" fillId="0" borderId="10" xfId="0" applyNumberFormat="1" applyFont="1" applyFill="1" applyBorder="1"/>
    <xf numFmtId="3" fontId="13" fillId="0" borderId="10" xfId="0" applyNumberFormat="1" applyFont="1" applyBorder="1"/>
    <xf numFmtId="3" fontId="0" fillId="0" borderId="9" xfId="0" applyNumberFormat="1" applyBorder="1"/>
    <xf numFmtId="0" fontId="0" fillId="0" borderId="6" xfId="0" applyBorder="1"/>
    <xf numFmtId="0" fontId="13" fillId="0" borderId="9" xfId="4" applyFont="1" applyFill="1" applyBorder="1" applyAlignment="1"/>
    <xf numFmtId="0" fontId="0" fillId="0" borderId="6" xfId="0" applyFill="1" applyBorder="1"/>
    <xf numFmtId="3" fontId="0" fillId="0" borderId="6" xfId="0" applyNumberFormat="1" applyFill="1" applyBorder="1"/>
    <xf numFmtId="3" fontId="0" fillId="0" borderId="10" xfId="0" applyNumberFormat="1" applyFill="1" applyBorder="1"/>
    <xf numFmtId="9" fontId="12" fillId="0" borderId="9" xfId="2" applyFont="1" applyFill="1" applyBorder="1" applyAlignment="1">
      <alignment horizontal="right"/>
    </xf>
    <xf numFmtId="9" fontId="14" fillId="0" borderId="9" xfId="2" applyFont="1" applyFill="1" applyBorder="1"/>
    <xf numFmtId="9" fontId="12" fillId="0" borderId="9" xfId="2" applyFont="1" applyFill="1" applyBorder="1"/>
    <xf numFmtId="9" fontId="14" fillId="0" borderId="9" xfId="2" applyFont="1" applyFill="1" applyBorder="1" applyAlignment="1">
      <alignment horizontal="right"/>
    </xf>
    <xf numFmtId="0" fontId="13" fillId="0" borderId="9" xfId="0" applyFont="1" applyFill="1" applyBorder="1" applyAlignment="1">
      <alignment horizontal="center"/>
    </xf>
    <xf numFmtId="9" fontId="12" fillId="0" borderId="6" xfId="2" applyFont="1" applyFill="1" applyBorder="1" applyAlignment="1">
      <alignment horizontal="right"/>
    </xf>
    <xf numFmtId="9" fontId="2" fillId="0" borderId="6" xfId="2" applyFont="1" applyFill="1" applyBorder="1"/>
    <xf numFmtId="0" fontId="17" fillId="0" borderId="0" xfId="0" applyFont="1" applyFill="1"/>
    <xf numFmtId="0" fontId="17" fillId="0" borderId="6" xfId="0" applyFont="1" applyFill="1" applyBorder="1" applyAlignment="1">
      <alignment horizontal="left" vertical="center"/>
    </xf>
    <xf numFmtId="3" fontId="17" fillId="0" borderId="6" xfId="0" applyNumberFormat="1" applyFont="1" applyFill="1" applyBorder="1"/>
    <xf numFmtId="9" fontId="19" fillId="0" borderId="9" xfId="2" applyFont="1" applyFill="1" applyBorder="1"/>
    <xf numFmtId="0" fontId="17" fillId="0" borderId="9" xfId="0" applyFont="1" applyFill="1" applyBorder="1" applyAlignment="1">
      <alignment horizontal="center"/>
    </xf>
    <xf numFmtId="9" fontId="17" fillId="0" borderId="6" xfId="2" applyFont="1" applyFill="1" applyBorder="1"/>
    <xf numFmtId="9" fontId="14" fillId="16" borderId="9" xfId="2" applyFont="1" applyFill="1" applyBorder="1"/>
    <xf numFmtId="9" fontId="12" fillId="16" borderId="9" xfId="2" applyFont="1" applyFill="1" applyBorder="1" applyAlignment="1">
      <alignment horizontal="right"/>
    </xf>
    <xf numFmtId="0" fontId="13" fillId="16" borderId="6" xfId="4" applyFont="1" applyFill="1" applyBorder="1" applyAlignment="1"/>
    <xf numFmtId="0" fontId="13" fillId="16" borderId="9" xfId="0" applyFont="1" applyFill="1" applyBorder="1" applyAlignment="1">
      <alignment horizontal="center"/>
    </xf>
    <xf numFmtId="9" fontId="0" fillId="16" borderId="6" xfId="2" applyFont="1" applyFill="1" applyBorder="1"/>
    <xf numFmtId="9" fontId="14" fillId="16" borderId="9" xfId="2" applyFont="1" applyFill="1" applyBorder="1" applyAlignment="1">
      <alignment horizontal="right"/>
    </xf>
    <xf numFmtId="0" fontId="0" fillId="16" borderId="6" xfId="0" applyFill="1" applyBorder="1"/>
    <xf numFmtId="9" fontId="12" fillId="16" borderId="6" xfId="2" applyFont="1" applyFill="1" applyBorder="1" applyAlignment="1">
      <alignment horizontal="right"/>
    </xf>
    <xf numFmtId="9" fontId="2" fillId="16" borderId="6" xfId="2" applyFont="1" applyFill="1" applyBorder="1"/>
    <xf numFmtId="0" fontId="13" fillId="16" borderId="9" xfId="4" applyFont="1" applyFill="1" applyBorder="1" applyAlignment="1"/>
    <xf numFmtId="9" fontId="2" fillId="16" borderId="9" xfId="2" applyFont="1" applyFill="1" applyBorder="1"/>
    <xf numFmtId="3" fontId="3" fillId="15" borderId="12" xfId="3" applyNumberFormat="1" applyFont="1" applyFill="1" applyBorder="1"/>
    <xf numFmtId="3" fontId="13" fillId="0" borderId="10" xfId="0" applyNumberFormat="1" applyFont="1" applyFill="1" applyBorder="1"/>
    <xf numFmtId="0" fontId="0" fillId="16" borderId="9" xfId="0" applyFill="1" applyBorder="1"/>
    <xf numFmtId="164" fontId="13" fillId="0" borderId="9" xfId="1" applyNumberFormat="1" applyFont="1" applyFill="1" applyBorder="1"/>
    <xf numFmtId="0" fontId="20" fillId="2" borderId="4" xfId="4" applyFont="1" applyFill="1" applyBorder="1" applyAlignment="1">
      <alignment horizontal="center" vertical="center" wrapText="1"/>
    </xf>
    <xf numFmtId="164" fontId="17" fillId="4" borderId="9" xfId="1" applyNumberFormat="1" applyFont="1" applyFill="1" applyBorder="1"/>
    <xf numFmtId="164" fontId="17" fillId="6" borderId="9" xfId="1" applyNumberFormat="1" applyFont="1" applyFill="1" applyBorder="1"/>
    <xf numFmtId="164" fontId="13" fillId="6" borderId="9" xfId="1" applyNumberFormat="1" applyFont="1" applyFill="1" applyBorder="1"/>
    <xf numFmtId="164" fontId="13" fillId="7" borderId="9" xfId="1" applyNumberFormat="1" applyFont="1" applyFill="1" applyBorder="1"/>
    <xf numFmtId="164" fontId="17" fillId="7" borderId="9" xfId="1" applyNumberFormat="1" applyFont="1" applyFill="1" applyBorder="1"/>
    <xf numFmtId="164" fontId="13" fillId="16" borderId="9" xfId="1" applyNumberFormat="1" applyFont="1" applyFill="1" applyBorder="1"/>
    <xf numFmtId="9" fontId="17" fillId="16" borderId="6" xfId="2" applyFont="1" applyFill="1" applyBorder="1"/>
    <xf numFmtId="0" fontId="9" fillId="2" borderId="13" xfId="4" applyFont="1" applyFill="1" applyBorder="1" applyAlignment="1">
      <alignment horizontal="center" vertical="center" wrapText="1"/>
    </xf>
    <xf numFmtId="9" fontId="17" fillId="4" borderId="14" xfId="2" applyFont="1" applyFill="1" applyBorder="1"/>
    <xf numFmtId="9" fontId="17" fillId="6" borderId="14" xfId="2" applyFont="1" applyFill="1" applyBorder="1"/>
    <xf numFmtId="9" fontId="0" fillId="6" borderId="14" xfId="2" applyFont="1" applyFill="1" applyBorder="1"/>
    <xf numFmtId="9" fontId="17" fillId="7" borderId="14" xfId="2" applyFont="1" applyFill="1" applyBorder="1"/>
    <xf numFmtId="9" fontId="2" fillId="7" borderId="14" xfId="2" applyFont="1" applyFill="1" applyBorder="1"/>
    <xf numFmtId="9" fontId="0" fillId="7" borderId="14" xfId="2" applyFont="1" applyFill="1" applyBorder="1"/>
    <xf numFmtId="9" fontId="2" fillId="16" borderId="14" xfId="2" applyFont="1" applyFill="1" applyBorder="1"/>
    <xf numFmtId="9" fontId="0" fillId="16" borderId="14" xfId="2" applyFont="1" applyFill="1" applyBorder="1"/>
    <xf numFmtId="9" fontId="12" fillId="16" borderId="8" xfId="2" applyFont="1" applyFill="1" applyBorder="1" applyAlignment="1">
      <alignment horizontal="right"/>
    </xf>
    <xf numFmtId="3" fontId="17" fillId="0" borderId="5" xfId="3" applyNumberFormat="1" applyFont="1" applyFill="1" applyBorder="1"/>
    <xf numFmtId="3" fontId="17" fillId="0" borderId="15" xfId="3" applyNumberFormat="1" applyFont="1" applyFill="1" applyBorder="1"/>
    <xf numFmtId="3" fontId="17" fillId="0" borderId="16" xfId="3" applyNumberFormat="1" applyFont="1" applyFill="1" applyBorder="1"/>
    <xf numFmtId="3" fontId="17" fillId="0" borderId="5" xfId="0" applyNumberFormat="1" applyFont="1" applyBorder="1"/>
    <xf numFmtId="3" fontId="17" fillId="0" borderId="17" xfId="0" applyNumberFormat="1" applyFont="1" applyBorder="1"/>
    <xf numFmtId="9" fontId="19" fillId="4" borderId="17" xfId="2" applyFont="1" applyFill="1" applyBorder="1"/>
    <xf numFmtId="0" fontId="17" fillId="4" borderId="5" xfId="0" applyFont="1" applyFill="1" applyBorder="1" applyAlignment="1">
      <alignment horizontal="left" vertical="center"/>
    </xf>
    <xf numFmtId="0" fontId="17" fillId="4" borderId="17" xfId="0" applyFont="1" applyFill="1" applyBorder="1" applyAlignment="1">
      <alignment horizontal="center"/>
    </xf>
    <xf numFmtId="9" fontId="17" fillId="4" borderId="18" xfId="2" applyFont="1" applyFill="1" applyBorder="1"/>
    <xf numFmtId="9" fontId="17" fillId="4" borderId="5" xfId="2" applyFont="1" applyFill="1" applyBorder="1"/>
    <xf numFmtId="0" fontId="9" fillId="3" borderId="1" xfId="4" applyFont="1" applyFill="1" applyBorder="1" applyAlignment="1">
      <alignment horizontal="center" vertical="center" wrapText="1"/>
    </xf>
    <xf numFmtId="0" fontId="9" fillId="2" borderId="19" xfId="4" applyFont="1" applyFill="1" applyBorder="1" applyAlignment="1">
      <alignment horizontal="center" vertical="center" wrapText="1"/>
    </xf>
    <xf numFmtId="3" fontId="3" fillId="3" borderId="21" xfId="3" applyNumberFormat="1" applyFont="1" applyFill="1" applyBorder="1"/>
    <xf numFmtId="0" fontId="13" fillId="16" borderId="6" xfId="0" applyFont="1" applyFill="1" applyBorder="1" applyAlignment="1">
      <alignment horizontal="center"/>
    </xf>
    <xf numFmtId="164" fontId="0" fillId="0" borderId="20" xfId="0" applyNumberFormat="1" applyBorder="1"/>
    <xf numFmtId="164" fontId="0" fillId="0" borderId="10" xfId="0" applyNumberFormat="1" applyBorder="1"/>
    <xf numFmtId="3" fontId="3" fillId="3" borderId="22" xfId="3" applyNumberFormat="1" applyFont="1" applyFill="1" applyBorder="1"/>
    <xf numFmtId="0" fontId="11" fillId="2" borderId="1" xfId="4" applyFont="1" applyFill="1" applyBorder="1" applyAlignment="1">
      <alignment horizontal="center" vertical="center" wrapText="1"/>
    </xf>
    <xf numFmtId="164" fontId="0" fillId="0" borderId="5" xfId="0" applyNumberFormat="1" applyFill="1" applyBorder="1"/>
    <xf numFmtId="164" fontId="0" fillId="0" borderId="6" xfId="0" applyNumberFormat="1" applyFill="1" applyBorder="1"/>
    <xf numFmtId="164" fontId="0" fillId="0" borderId="6" xfId="0" applyNumberFormat="1" applyBorder="1"/>
    <xf numFmtId="164" fontId="17" fillId="0" borderId="17" xfId="1" applyNumberFormat="1" applyFont="1" applyFill="1" applyBorder="1"/>
    <xf numFmtId="164" fontId="17" fillId="0" borderId="9" xfId="1" applyNumberFormat="1" applyFont="1" applyFill="1" applyBorder="1"/>
    <xf numFmtId="0" fontId="9" fillId="2" borderId="23" xfId="4" applyFont="1" applyFill="1" applyBorder="1" applyAlignment="1">
      <alignment horizontal="center" vertical="center" wrapText="1"/>
    </xf>
    <xf numFmtId="9" fontId="12" fillId="0" borderId="0" xfId="2" applyNumberFormat="1" applyFont="1" applyBorder="1"/>
    <xf numFmtId="9" fontId="16" fillId="0" borderId="0" xfId="2" applyFont="1" applyBorder="1"/>
    <xf numFmtId="9" fontId="19" fillId="0" borderId="17" xfId="2" applyFont="1" applyFill="1" applyBorder="1"/>
    <xf numFmtId="9" fontId="15" fillId="0" borderId="9" xfId="2" applyFont="1" applyFill="1" applyBorder="1"/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9" fontId="13" fillId="0" borderId="17" xfId="2" applyFont="1" applyFill="1" applyBorder="1"/>
    <xf numFmtId="0" fontId="22" fillId="0" borderId="6" xfId="5" applyFill="1" applyBorder="1" applyAlignment="1"/>
    <xf numFmtId="0" fontId="23" fillId="14" borderId="0" xfId="0" applyFont="1" applyFill="1" applyBorder="1" applyAlignment="1">
      <alignment vertical="center"/>
    </xf>
    <xf numFmtId="0" fontId="18" fillId="14" borderId="0" xfId="0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 wrapText="1"/>
    </xf>
    <xf numFmtId="0" fontId="9" fillId="0" borderId="24" xfId="4" applyFont="1" applyFill="1" applyBorder="1" applyAlignment="1">
      <alignment horizontal="center" vertical="center" wrapText="1"/>
    </xf>
    <xf numFmtId="0" fontId="9" fillId="0" borderId="25" xfId="4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 wrapText="1"/>
    </xf>
    <xf numFmtId="0" fontId="9" fillId="0" borderId="27" xfId="4" applyFont="1" applyFill="1" applyBorder="1" applyAlignment="1">
      <alignment horizontal="center" vertical="center" wrapText="1"/>
    </xf>
    <xf numFmtId="0" fontId="11" fillId="0" borderId="26" xfId="4" applyFont="1" applyFill="1" applyBorder="1" applyAlignment="1">
      <alignment horizontal="center" vertical="center" wrapText="1"/>
    </xf>
    <xf numFmtId="0" fontId="20" fillId="0" borderId="26" xfId="4" applyFont="1" applyFill="1" applyBorder="1" applyAlignment="1">
      <alignment horizontal="center" vertical="center" wrapText="1"/>
    </xf>
    <xf numFmtId="0" fontId="0" fillId="0" borderId="28" xfId="0" applyBorder="1"/>
    <xf numFmtId="0" fontId="9" fillId="3" borderId="2" xfId="4" applyFont="1" applyFill="1" applyBorder="1" applyAlignment="1">
      <alignment horizontal="left" vertical="top"/>
    </xf>
  </cellXfs>
  <cellStyles count="6">
    <cellStyle name="Čárka" xfId="1" builtinId="3"/>
    <cellStyle name="Hypertextový odkaz" xfId="5" builtinId="8"/>
    <cellStyle name="Normální" xfId="0" builtinId="0"/>
    <cellStyle name="Normální 2" xfId="4"/>
    <cellStyle name="Normální 3" xfId="3"/>
    <cellStyle name="Procenta" xfId="2" builtinId="5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'dle škálování'!$K$4</c:f>
              <c:strCache>
                <c:ptCount val="1"/>
                <c:pt idx="0">
                  <c:v>Mezifixace/výchozí fixace 2018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9F-4440-8886-E010C2F7BB6C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9F-4440-8886-E010C2F7BB6C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9F-4440-8886-E010C2F7BB6C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9F-4440-8886-E010C2F7BB6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9F-4440-8886-E010C2F7BB6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9F-4440-8886-E010C2F7BB6C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9F-4440-8886-E010C2F7BB6C}"/>
              </c:ext>
            </c:extLst>
          </c:dPt>
          <c:dPt>
            <c:idx val="7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9F9F-4440-8886-E010C2F7BB6C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11-9F9F-4440-8886-E010C2F7BB6C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13-9F9F-4440-8886-E010C2F7BB6C}"/>
              </c:ext>
            </c:extLst>
          </c:dPt>
          <c:dPt>
            <c:idx val="10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9F9F-4440-8886-E010C2F7BB6C}"/>
              </c:ext>
            </c:extLst>
          </c:dPt>
          <c:dPt>
            <c:idx val="11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17-9F9F-4440-8886-E010C2F7BB6C}"/>
              </c:ext>
            </c:extLst>
          </c:dPt>
          <c:dPt>
            <c:idx val="12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9F9F-4440-8886-E010C2F7BB6C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9F9F-4440-8886-E010C2F7BB6C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9F9F-4440-8886-E010C2F7BB6C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F-9F9F-4440-8886-E010C2F7BB6C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1-9F9F-4440-8886-E010C2F7BB6C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3-9F9F-4440-8886-E010C2F7BB6C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5-9F9F-4440-8886-E010C2F7BB6C}"/>
              </c:ext>
            </c:extLst>
          </c:dPt>
          <c:cat>
            <c:multiLvlStrRef>
              <c:f>'dle škálování'!$B$5:$C$34</c:f>
              <c:multiLvlStrCache>
                <c:ptCount val="30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B</c:v>
                  </c:pt>
                  <c:pt idx="7">
                    <c:v>B</c:v>
                  </c:pt>
                  <c:pt idx="8">
                    <c:v>B</c:v>
                  </c:pt>
                  <c:pt idx="9">
                    <c:v>B</c:v>
                  </c:pt>
                  <c:pt idx="10">
                    <c:v>B</c:v>
                  </c:pt>
                  <c:pt idx="11">
                    <c:v>B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C</c:v>
                  </c:pt>
                  <c:pt idx="16">
                    <c:v>C</c:v>
                  </c:pt>
                  <c:pt idx="17">
                    <c:v>C</c:v>
                  </c:pt>
                  <c:pt idx="18">
                    <c:v>C</c:v>
                  </c:pt>
                  <c:pt idx="19">
                    <c:v>C</c:v>
                  </c:pt>
                  <c:pt idx="20">
                    <c:v>C</c:v>
                  </c:pt>
                  <c:pt idx="21">
                    <c:v>C</c:v>
                  </c:pt>
                  <c:pt idx="22">
                    <c:v>C</c:v>
                  </c:pt>
                  <c:pt idx="23">
                    <c:v>C</c:v>
                  </c:pt>
                  <c:pt idx="24">
                    <c:v>C</c:v>
                  </c:pt>
                  <c:pt idx="25">
                    <c:v>D</c:v>
                  </c:pt>
                  <c:pt idx="26">
                    <c:v>D</c:v>
                  </c:pt>
                  <c:pt idx="27">
                    <c:v>D</c:v>
                  </c:pt>
                  <c:pt idx="28">
                    <c:v>D</c:v>
                  </c:pt>
                  <c:pt idx="29">
                    <c:v>D</c:v>
                  </c:pt>
                </c:lvl>
                <c:lvl>
                  <c:pt idx="0">
                    <c:v>Univerzita Karlova v Praze</c:v>
                  </c:pt>
                  <c:pt idx="1">
                    <c:v>České vysoké učení technické v Praze</c:v>
                  </c:pt>
                  <c:pt idx="2">
                    <c:v>Masarykova univerzita</c:v>
                  </c:pt>
                  <c:pt idx="3">
                    <c:v>Univerzita Palackého v Olomouci</c:v>
                  </c:pt>
                  <c:pt idx="4">
                    <c:v>Vysoká škola chemicko-technologická v Praze</c:v>
                  </c:pt>
                  <c:pt idx="5">
                    <c:v>Jihočeská univerzita v Českých Budějovicích</c:v>
                  </c:pt>
                  <c:pt idx="6">
                    <c:v>Vysoké učení technické v Brně</c:v>
                  </c:pt>
                  <c:pt idx="7">
                    <c:v>Západočeská univerzita v Plzni</c:v>
                  </c:pt>
                  <c:pt idx="8">
                    <c:v>Česká zemědělská univerzita v Praze</c:v>
                  </c:pt>
                  <c:pt idx="9">
                    <c:v>Univerzita Pardubice</c:v>
                  </c:pt>
                  <c:pt idx="10">
                    <c:v>Ostravská univerzita v Ostravě</c:v>
                  </c:pt>
                  <c:pt idx="11">
                    <c:v>Vysoká škola umělecko-průmyslová v Praze</c:v>
                  </c:pt>
                  <c:pt idx="12">
                    <c:v>Vysoká škola báňská - Technická univerzita Ostrava</c:v>
                  </c:pt>
                  <c:pt idx="13">
                    <c:v>Mendelova univerzita v Brně</c:v>
                  </c:pt>
                  <c:pt idx="14">
                    <c:v>Technická univerzita v Liberci</c:v>
                  </c:pt>
                  <c:pt idx="15">
                    <c:v>Univerzita Tomáše Bati ve Zlíně</c:v>
                  </c:pt>
                  <c:pt idx="16">
                    <c:v>Vysoká škola ekonomická v Praze</c:v>
                  </c:pt>
                  <c:pt idx="17">
                    <c:v>Slezská univerzita v Opavě</c:v>
                  </c:pt>
                  <c:pt idx="18">
                    <c:v>Univerzita Hradec Králové</c:v>
                  </c:pt>
                  <c:pt idx="19">
                    <c:v>Veterinární a farmaceutická univerzita Brno</c:v>
                  </c:pt>
                  <c:pt idx="20">
                    <c:v>Univerzita Jana Evangelisty Purkyně v Ústí nad Labem</c:v>
                  </c:pt>
                  <c:pt idx="21">
                    <c:v>Akademie múzických umění v Praze</c:v>
                  </c:pt>
                  <c:pt idx="22">
                    <c:v>Metropolitní univerzita Praha, o.p.s.</c:v>
                  </c:pt>
                  <c:pt idx="23">
                    <c:v>Janáčkova akademie múzických umění v Brně</c:v>
                  </c:pt>
                  <c:pt idx="24">
                    <c:v>Akademie výtvarných umění v Praze</c:v>
                  </c:pt>
                  <c:pt idx="25">
                    <c:v>Vysoká škola technická a ekonomická v Českých Budějovicích</c:v>
                  </c:pt>
                  <c:pt idx="26">
                    <c:v>Vysoká škola finanční a správní</c:v>
                  </c:pt>
                  <c:pt idx="27">
                    <c:v>Vysoká škola polytechnická Jihlava</c:v>
                  </c:pt>
                  <c:pt idx="28">
                    <c:v>Univerzita Jana Amose Komenského Praha s.r.o.</c:v>
                  </c:pt>
                  <c:pt idx="29">
                    <c:v>ŠKODA AUTO VYSOKÁ ŠKOLA o.p.s.</c:v>
                  </c:pt>
                </c:lvl>
              </c:multiLvlStrCache>
            </c:multiLvlStrRef>
          </c:cat>
          <c:val>
            <c:numRef>
              <c:f>'dle škálování'!$K$5:$K$34</c:f>
              <c:numCache>
                <c:formatCode>0%</c:formatCode>
                <c:ptCount val="30"/>
                <c:pt idx="0">
                  <c:v>1.0378769718360585</c:v>
                </c:pt>
                <c:pt idx="1">
                  <c:v>0.9753942721374993</c:v>
                </c:pt>
                <c:pt idx="2">
                  <c:v>1.0570270023467765</c:v>
                </c:pt>
                <c:pt idx="3">
                  <c:v>1.0064109954767395</c:v>
                </c:pt>
                <c:pt idx="4">
                  <c:v>1.0011014626107697</c:v>
                </c:pt>
                <c:pt idx="5">
                  <c:v>1.0175558423451445</c:v>
                </c:pt>
                <c:pt idx="6">
                  <c:v>0.92597987198958565</c:v>
                </c:pt>
                <c:pt idx="7">
                  <c:v>0.95665575750498999</c:v>
                </c:pt>
                <c:pt idx="8">
                  <c:v>0.93229021490733788</c:v>
                </c:pt>
                <c:pt idx="9">
                  <c:v>0.91402792635521224</c:v>
                </c:pt>
                <c:pt idx="10">
                  <c:v>0.99827093826651947</c:v>
                </c:pt>
                <c:pt idx="11">
                  <c:v>0.97281590076120661</c:v>
                </c:pt>
                <c:pt idx="12">
                  <c:v>0.900163086015494</c:v>
                </c:pt>
                <c:pt idx="13">
                  <c:v>0.91347571479618783</c:v>
                </c:pt>
                <c:pt idx="14">
                  <c:v>0.90975206215231152</c:v>
                </c:pt>
                <c:pt idx="15">
                  <c:v>0.92885756355832649</c:v>
                </c:pt>
                <c:pt idx="16">
                  <c:v>0.90672509416895064</c:v>
                </c:pt>
                <c:pt idx="17">
                  <c:v>0.94098830586984583</c:v>
                </c:pt>
                <c:pt idx="18">
                  <c:v>0.97690798032929749</c:v>
                </c:pt>
                <c:pt idx="19">
                  <c:v>0.70944738157730292</c:v>
                </c:pt>
                <c:pt idx="20">
                  <c:v>0.97461183770883053</c:v>
                </c:pt>
                <c:pt idx="21">
                  <c:v>0.89118215334624751</c:v>
                </c:pt>
                <c:pt idx="22">
                  <c:v>0.91535717935615746</c:v>
                </c:pt>
                <c:pt idx="23">
                  <c:v>0.8500796803652968</c:v>
                </c:pt>
                <c:pt idx="24">
                  <c:v>0.91485875570502051</c:v>
                </c:pt>
                <c:pt idx="25">
                  <c:v>0.93430071398572034</c:v>
                </c:pt>
                <c:pt idx="26">
                  <c:v>0.87327569872098543</c:v>
                </c:pt>
                <c:pt idx="27">
                  <c:v>0.9230985977212971</c:v>
                </c:pt>
                <c:pt idx="28">
                  <c:v>0.84984264832330192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9F9F-4440-8886-E010C2F7B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162624"/>
        <c:axId val="61164160"/>
      </c:barChart>
      <c:catAx>
        <c:axId val="61162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1164160"/>
        <c:crossesAt val="0.70000000000000007"/>
        <c:auto val="1"/>
        <c:lblAlgn val="ctr"/>
        <c:lblOffset val="100"/>
        <c:noMultiLvlLbl val="0"/>
      </c:catAx>
      <c:valAx>
        <c:axId val="61164160"/>
        <c:scaling>
          <c:orientation val="minMax"/>
          <c:min val="0.7000000000000000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procenta fixace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611626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Aproximace reálné podpory</a:t>
            </a:r>
            <a:r>
              <a:rPr lang="cs-CZ" baseline="0"/>
              <a:t> v roce 2025 ve srovnání s deklarovanou podporou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'dle škálování'!$W$4</c:f>
              <c:strCache>
                <c:ptCount val="1"/>
                <c:pt idx="0">
                  <c:v>Aproximace nárůstu podpory od výchozí fixace v roce 2025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9F-4440-8886-E010C2F7BB6C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9F-4440-8886-E010C2F7BB6C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9F-4440-8886-E010C2F7BB6C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9F-4440-8886-E010C2F7BB6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9F-4440-8886-E010C2F7BB6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9F-4440-8886-E010C2F7BB6C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9F-4440-8886-E010C2F7BB6C}"/>
              </c:ext>
            </c:extLst>
          </c:dPt>
          <c:dPt>
            <c:idx val="7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9F9F-4440-8886-E010C2F7BB6C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11-9F9F-4440-8886-E010C2F7BB6C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13-9F9F-4440-8886-E010C2F7BB6C}"/>
              </c:ext>
            </c:extLst>
          </c:dPt>
          <c:dPt>
            <c:idx val="10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9F9F-4440-8886-E010C2F7BB6C}"/>
              </c:ext>
            </c:extLst>
          </c:dPt>
          <c:dPt>
            <c:idx val="11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17-9F9F-4440-8886-E010C2F7BB6C}"/>
              </c:ext>
            </c:extLst>
          </c:dPt>
          <c:dPt>
            <c:idx val="12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9F9F-4440-8886-E010C2F7BB6C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9F9F-4440-8886-E010C2F7BB6C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9F9F-4440-8886-E010C2F7BB6C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F-9F9F-4440-8886-E010C2F7BB6C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1-9F9F-4440-8886-E010C2F7BB6C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3-9F9F-4440-8886-E010C2F7BB6C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5-9F9F-4440-8886-E010C2F7BB6C}"/>
              </c:ext>
            </c:extLst>
          </c:dPt>
          <c:cat>
            <c:multiLvlStrRef>
              <c:f>'dle škálování'!$B$5:$C$34</c:f>
              <c:multiLvlStrCache>
                <c:ptCount val="30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B</c:v>
                  </c:pt>
                  <c:pt idx="7">
                    <c:v>B</c:v>
                  </c:pt>
                  <c:pt idx="8">
                    <c:v>B</c:v>
                  </c:pt>
                  <c:pt idx="9">
                    <c:v>B</c:v>
                  </c:pt>
                  <c:pt idx="10">
                    <c:v>B</c:v>
                  </c:pt>
                  <c:pt idx="11">
                    <c:v>B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C</c:v>
                  </c:pt>
                  <c:pt idx="16">
                    <c:v>C</c:v>
                  </c:pt>
                  <c:pt idx="17">
                    <c:v>C</c:v>
                  </c:pt>
                  <c:pt idx="18">
                    <c:v>C</c:v>
                  </c:pt>
                  <c:pt idx="19">
                    <c:v>C</c:v>
                  </c:pt>
                  <c:pt idx="20">
                    <c:v>C</c:v>
                  </c:pt>
                  <c:pt idx="21">
                    <c:v>C</c:v>
                  </c:pt>
                  <c:pt idx="22">
                    <c:v>C</c:v>
                  </c:pt>
                  <c:pt idx="23">
                    <c:v>C</c:v>
                  </c:pt>
                  <c:pt idx="24">
                    <c:v>C</c:v>
                  </c:pt>
                  <c:pt idx="25">
                    <c:v>D</c:v>
                  </c:pt>
                  <c:pt idx="26">
                    <c:v>D</c:v>
                  </c:pt>
                  <c:pt idx="27">
                    <c:v>D</c:v>
                  </c:pt>
                  <c:pt idx="28">
                    <c:v>D</c:v>
                  </c:pt>
                  <c:pt idx="29">
                    <c:v>D</c:v>
                  </c:pt>
                </c:lvl>
                <c:lvl>
                  <c:pt idx="0">
                    <c:v>Univerzita Karlova v Praze</c:v>
                  </c:pt>
                  <c:pt idx="1">
                    <c:v>České vysoké učení technické v Praze</c:v>
                  </c:pt>
                  <c:pt idx="2">
                    <c:v>Masarykova univerzita</c:v>
                  </c:pt>
                  <c:pt idx="3">
                    <c:v>Univerzita Palackého v Olomouci</c:v>
                  </c:pt>
                  <c:pt idx="4">
                    <c:v>Vysoká škola chemicko-technologická v Praze</c:v>
                  </c:pt>
                  <c:pt idx="5">
                    <c:v>Jihočeská univerzita v Českých Budějovicích</c:v>
                  </c:pt>
                  <c:pt idx="6">
                    <c:v>Vysoké učení technické v Brně</c:v>
                  </c:pt>
                  <c:pt idx="7">
                    <c:v>Západočeská univerzita v Plzni</c:v>
                  </c:pt>
                  <c:pt idx="8">
                    <c:v>Česká zemědělská univerzita v Praze</c:v>
                  </c:pt>
                  <c:pt idx="9">
                    <c:v>Univerzita Pardubice</c:v>
                  </c:pt>
                  <c:pt idx="10">
                    <c:v>Ostravská univerzita v Ostravě</c:v>
                  </c:pt>
                  <c:pt idx="11">
                    <c:v>Vysoká škola umělecko-průmyslová v Praze</c:v>
                  </c:pt>
                  <c:pt idx="12">
                    <c:v>Vysoká škola báňská - Technická univerzita Ostrava</c:v>
                  </c:pt>
                  <c:pt idx="13">
                    <c:v>Mendelova univerzita v Brně</c:v>
                  </c:pt>
                  <c:pt idx="14">
                    <c:v>Technická univerzita v Liberci</c:v>
                  </c:pt>
                  <c:pt idx="15">
                    <c:v>Univerzita Tomáše Bati ve Zlíně</c:v>
                  </c:pt>
                  <c:pt idx="16">
                    <c:v>Vysoká škola ekonomická v Praze</c:v>
                  </c:pt>
                  <c:pt idx="17">
                    <c:v>Slezská univerzita v Opavě</c:v>
                  </c:pt>
                  <c:pt idx="18">
                    <c:v>Univerzita Hradec Králové</c:v>
                  </c:pt>
                  <c:pt idx="19">
                    <c:v>Veterinární a farmaceutická univerzita Brno</c:v>
                  </c:pt>
                  <c:pt idx="20">
                    <c:v>Univerzita Jana Evangelisty Purkyně v Ústí nad Labem</c:v>
                  </c:pt>
                  <c:pt idx="21">
                    <c:v>Akademie múzických umění v Praze</c:v>
                  </c:pt>
                  <c:pt idx="22">
                    <c:v>Metropolitní univerzita Praha, o.p.s.</c:v>
                  </c:pt>
                  <c:pt idx="23">
                    <c:v>Janáčkova akademie múzických umění v Brně</c:v>
                  </c:pt>
                  <c:pt idx="24">
                    <c:v>Akademie výtvarných umění v Praze</c:v>
                  </c:pt>
                  <c:pt idx="25">
                    <c:v>Vysoká škola technická a ekonomická v Českých Budějovicích</c:v>
                  </c:pt>
                  <c:pt idx="26">
                    <c:v>Vysoká škola finanční a správní</c:v>
                  </c:pt>
                  <c:pt idx="27">
                    <c:v>Vysoká škola polytechnická Jihlava</c:v>
                  </c:pt>
                  <c:pt idx="28">
                    <c:v>Univerzita Jana Amose Komenského Praha s.r.o.</c:v>
                  </c:pt>
                  <c:pt idx="29">
                    <c:v>ŠKODA AUTO VYSOKÁ ŠKOLA o.p.s.</c:v>
                  </c:pt>
                </c:lvl>
              </c:multiLvlStrCache>
            </c:multiLvlStrRef>
          </c:cat>
          <c:val>
            <c:numRef>
              <c:f>'dle škálování'!$W$5:$W$34</c:f>
              <c:numCache>
                <c:formatCode>0%</c:formatCode>
                <c:ptCount val="30"/>
                <c:pt idx="0">
                  <c:v>2.2392621439766325</c:v>
                </c:pt>
                <c:pt idx="1">
                  <c:v>2.1044499459147219</c:v>
                </c:pt>
                <c:pt idx="2">
                  <c:v>2.280578084212058</c:v>
                </c:pt>
                <c:pt idx="3">
                  <c:v>2.1713685781421939</c:v>
                </c:pt>
                <c:pt idx="4">
                  <c:v>2.1599118329763907</c:v>
                </c:pt>
                <c:pt idx="5">
                  <c:v>2.1954232087784087</c:v>
                </c:pt>
                <c:pt idx="6">
                  <c:v>1.9052365111737901</c:v>
                </c:pt>
                <c:pt idx="7">
                  <c:v>1.9683567365198449</c:v>
                </c:pt>
                <c:pt idx="8">
                  <c:v>1.9182220604808413</c:v>
                </c:pt>
                <c:pt idx="9">
                  <c:v>1.8806447166766471</c:v>
                </c:pt>
                <c:pt idx="10">
                  <c:v>2.0539700039320685</c:v>
                </c:pt>
                <c:pt idx="11">
                  <c:v>2.0017445728784891</c:v>
                </c:pt>
                <c:pt idx="12">
                  <c:v>1.8071147810808277</c:v>
                </c:pt>
                <c:pt idx="13">
                  <c:v>1.8338278729180109</c:v>
                </c:pt>
                <c:pt idx="14">
                  <c:v>1.8263593973645766</c:v>
                </c:pt>
                <c:pt idx="15">
                  <c:v>1.8647010134870532</c:v>
                </c:pt>
                <c:pt idx="16">
                  <c:v>1.8203177577664067</c:v>
                </c:pt>
                <c:pt idx="17">
                  <c:v>1.8890956033108057</c:v>
                </c:pt>
                <c:pt idx="18">
                  <c:v>1.9612093124591492</c:v>
                </c:pt>
                <c:pt idx="19">
                  <c:v>1.4242558430196222</c:v>
                </c:pt>
                <c:pt idx="20">
                  <c:v>1.9566043595863167</c:v>
                </c:pt>
                <c:pt idx="21">
                  <c:v>1.7889550709242017</c:v>
                </c:pt>
                <c:pt idx="22">
                  <c:v>1.8375128111540986</c:v>
                </c:pt>
                <c:pt idx="23">
                  <c:v>1.7069872146118721</c:v>
                </c:pt>
                <c:pt idx="24">
                  <c:v>1.8366014893105931</c:v>
                </c:pt>
                <c:pt idx="25">
                  <c:v>1.828735825283494</c:v>
                </c:pt>
                <c:pt idx="26">
                  <c:v>1.7094078635717667</c:v>
                </c:pt>
                <c:pt idx="27">
                  <c:v>1.8071673970201578</c:v>
                </c:pt>
                <c:pt idx="28">
                  <c:v>1.6651177987962165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9F9F-4440-8886-E010C2F7BB6C}"/>
            </c:ext>
          </c:extLst>
        </c:ser>
        <c:ser>
          <c:idx val="1"/>
          <c:order val="1"/>
          <c:tx>
            <c:strRef>
              <c:f>'dle škálování'!$X$4</c:f>
              <c:strCache>
                <c:ptCount val="1"/>
                <c:pt idx="0">
                  <c:v>Aproximace nárůstu podpory od mezifixace (index)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7-A89F-4C25-ADF5-2A1AD456F7E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9-A89F-4C25-ADF5-2A1AD456F7E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B-A89F-4C25-ADF5-2A1AD456F7E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D-A89F-4C25-ADF5-2A1AD456F7E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F-A89F-4C25-ADF5-2A1AD456F7E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1-A89F-4C25-ADF5-2A1AD456F7E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3-A89F-4C25-ADF5-2A1AD456F7E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5-A89F-4C25-ADF5-2A1AD456F7EF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7-A89F-4C25-ADF5-2A1AD456F7EF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9-A89F-4C25-ADF5-2A1AD456F7EF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B-A89F-4C25-ADF5-2A1AD456F7EF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D-A89F-4C25-ADF5-2A1AD456F7EF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F-A89F-4C25-ADF5-2A1AD456F7EF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1-A89F-4C25-ADF5-2A1AD456F7EF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3-A89F-4C25-ADF5-2A1AD456F7EF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5-A89F-4C25-ADF5-2A1AD456F7EF}"/>
              </c:ext>
            </c:extLst>
          </c:dPt>
          <c:cat>
            <c:multiLvlStrRef>
              <c:f>'dle škálování'!$B$5:$C$34</c:f>
              <c:multiLvlStrCache>
                <c:ptCount val="30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B</c:v>
                  </c:pt>
                  <c:pt idx="7">
                    <c:v>B</c:v>
                  </c:pt>
                  <c:pt idx="8">
                    <c:v>B</c:v>
                  </c:pt>
                  <c:pt idx="9">
                    <c:v>B</c:v>
                  </c:pt>
                  <c:pt idx="10">
                    <c:v>B</c:v>
                  </c:pt>
                  <c:pt idx="11">
                    <c:v>B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C</c:v>
                  </c:pt>
                  <c:pt idx="16">
                    <c:v>C</c:v>
                  </c:pt>
                  <c:pt idx="17">
                    <c:v>C</c:v>
                  </c:pt>
                  <c:pt idx="18">
                    <c:v>C</c:v>
                  </c:pt>
                  <c:pt idx="19">
                    <c:v>C</c:v>
                  </c:pt>
                  <c:pt idx="20">
                    <c:v>C</c:v>
                  </c:pt>
                  <c:pt idx="21">
                    <c:v>C</c:v>
                  </c:pt>
                  <c:pt idx="22">
                    <c:v>C</c:v>
                  </c:pt>
                  <c:pt idx="23">
                    <c:v>C</c:v>
                  </c:pt>
                  <c:pt idx="24">
                    <c:v>C</c:v>
                  </c:pt>
                  <c:pt idx="25">
                    <c:v>D</c:v>
                  </c:pt>
                  <c:pt idx="26">
                    <c:v>D</c:v>
                  </c:pt>
                  <c:pt idx="27">
                    <c:v>D</c:v>
                  </c:pt>
                  <c:pt idx="28">
                    <c:v>D</c:v>
                  </c:pt>
                  <c:pt idx="29">
                    <c:v>D</c:v>
                  </c:pt>
                </c:lvl>
                <c:lvl>
                  <c:pt idx="0">
                    <c:v>Univerzita Karlova v Praze</c:v>
                  </c:pt>
                  <c:pt idx="1">
                    <c:v>České vysoké učení technické v Praze</c:v>
                  </c:pt>
                  <c:pt idx="2">
                    <c:v>Masarykova univerzita</c:v>
                  </c:pt>
                  <c:pt idx="3">
                    <c:v>Univerzita Palackého v Olomouci</c:v>
                  </c:pt>
                  <c:pt idx="4">
                    <c:v>Vysoká škola chemicko-technologická v Praze</c:v>
                  </c:pt>
                  <c:pt idx="5">
                    <c:v>Jihočeská univerzita v Českých Budějovicích</c:v>
                  </c:pt>
                  <c:pt idx="6">
                    <c:v>Vysoké učení technické v Brně</c:v>
                  </c:pt>
                  <c:pt idx="7">
                    <c:v>Západočeská univerzita v Plzni</c:v>
                  </c:pt>
                  <c:pt idx="8">
                    <c:v>Česká zemědělská univerzita v Praze</c:v>
                  </c:pt>
                  <c:pt idx="9">
                    <c:v>Univerzita Pardubice</c:v>
                  </c:pt>
                  <c:pt idx="10">
                    <c:v>Ostravská univerzita v Ostravě</c:v>
                  </c:pt>
                  <c:pt idx="11">
                    <c:v>Vysoká škola umělecko-průmyslová v Praze</c:v>
                  </c:pt>
                  <c:pt idx="12">
                    <c:v>Vysoká škola báňská - Technická univerzita Ostrava</c:v>
                  </c:pt>
                  <c:pt idx="13">
                    <c:v>Mendelova univerzita v Brně</c:v>
                  </c:pt>
                  <c:pt idx="14">
                    <c:v>Technická univerzita v Liberci</c:v>
                  </c:pt>
                  <c:pt idx="15">
                    <c:v>Univerzita Tomáše Bati ve Zlíně</c:v>
                  </c:pt>
                  <c:pt idx="16">
                    <c:v>Vysoká škola ekonomická v Praze</c:v>
                  </c:pt>
                  <c:pt idx="17">
                    <c:v>Slezská univerzita v Opavě</c:v>
                  </c:pt>
                  <c:pt idx="18">
                    <c:v>Univerzita Hradec Králové</c:v>
                  </c:pt>
                  <c:pt idx="19">
                    <c:v>Veterinární a farmaceutická univerzita Brno</c:v>
                  </c:pt>
                  <c:pt idx="20">
                    <c:v>Univerzita Jana Evangelisty Purkyně v Ústí nad Labem</c:v>
                  </c:pt>
                  <c:pt idx="21">
                    <c:v>Akademie múzických umění v Praze</c:v>
                  </c:pt>
                  <c:pt idx="22">
                    <c:v>Metropolitní univerzita Praha, o.p.s.</c:v>
                  </c:pt>
                  <c:pt idx="23">
                    <c:v>Janáčkova akademie múzických umění v Brně</c:v>
                  </c:pt>
                  <c:pt idx="24">
                    <c:v>Akademie výtvarných umění v Praze</c:v>
                  </c:pt>
                  <c:pt idx="25">
                    <c:v>Vysoká škola technická a ekonomická v Českých Budějovicích</c:v>
                  </c:pt>
                  <c:pt idx="26">
                    <c:v>Vysoká škola finanční a správní</c:v>
                  </c:pt>
                  <c:pt idx="27">
                    <c:v>Vysoká škola polytechnická Jihlava</c:v>
                  </c:pt>
                  <c:pt idx="28">
                    <c:v>Univerzita Jana Amose Komenského Praha s.r.o.</c:v>
                  </c:pt>
                  <c:pt idx="29">
                    <c:v>ŠKODA AUTO VYSOKÁ ŠKOLA o.p.s.</c:v>
                  </c:pt>
                </c:lvl>
              </c:multiLvlStrCache>
            </c:multiLvlStrRef>
          </c:cat>
          <c:val>
            <c:numRef>
              <c:f>'dle škálování'!$X$5:$X$34</c:f>
              <c:numCache>
                <c:formatCode>0%</c:formatCode>
                <c:ptCount val="30"/>
                <c:pt idx="0">
                  <c:v>2.1575410233982368</c:v>
                </c:pt>
                <c:pt idx="1">
                  <c:v>2.1575377322064715</c:v>
                </c:pt>
                <c:pt idx="2">
                  <c:v>2.1575400431103406</c:v>
                </c:pt>
                <c:pt idx="3">
                  <c:v>2.1575366206264581</c:v>
                </c:pt>
                <c:pt idx="4">
                  <c:v>2.1575353884146389</c:v>
                </c:pt>
                <c:pt idx="5">
                  <c:v>2.157545677020194</c:v>
                </c:pt>
                <c:pt idx="6">
                  <c:v>2.0575355564480544</c:v>
                </c:pt>
                <c:pt idx="7">
                  <c:v>2.0575392152067593</c:v>
                </c:pt>
                <c:pt idx="8">
                  <c:v>2.0575374811495761</c:v>
                </c:pt>
                <c:pt idx="9">
                  <c:v>2.0575352923579988</c:v>
                </c:pt>
                <c:pt idx="10">
                  <c:v>2.0575275961641766</c:v>
                </c:pt>
                <c:pt idx="11">
                  <c:v>2.0576807711635556</c:v>
                </c:pt>
                <c:pt idx="12">
                  <c:v>2.0075415323681947</c:v>
                </c:pt>
                <c:pt idx="13">
                  <c:v>2.0075277790249402</c:v>
                </c:pt>
                <c:pt idx="14">
                  <c:v>2.0075353201659527</c:v>
                </c:pt>
                <c:pt idx="15">
                  <c:v>2.0075209447007549</c:v>
                </c:pt>
                <c:pt idx="16">
                  <c:v>2.0075740370181325</c:v>
                </c:pt>
                <c:pt idx="17">
                  <c:v>2.0075654410652142</c:v>
                </c:pt>
                <c:pt idx="18">
                  <c:v>2.0075681148577189</c:v>
                </c:pt>
                <c:pt idx="19">
                  <c:v>2.0075566983602045</c:v>
                </c:pt>
                <c:pt idx="20">
                  <c:v>2.0075729473859116</c:v>
                </c:pt>
                <c:pt idx="21">
                  <c:v>2.0073955298666601</c:v>
                </c:pt>
                <c:pt idx="22">
                  <c:v>2.0074271034248787</c:v>
                </c:pt>
                <c:pt idx="23">
                  <c:v>2.0080320163379795</c:v>
                </c:pt>
                <c:pt idx="24">
                  <c:v>2.0075246346582181</c:v>
                </c:pt>
                <c:pt idx="25">
                  <c:v>1.9573310797142813</c:v>
                </c:pt>
                <c:pt idx="26">
                  <c:v>1.9574664290731951</c:v>
                </c:pt>
                <c:pt idx="27">
                  <c:v>1.9577187111769176</c:v>
                </c:pt>
                <c:pt idx="28">
                  <c:v>1.9593248256973366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A89F-4C25-ADF5-2A1AD456F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958464"/>
        <c:axId val="69050368"/>
      </c:barChart>
      <c:catAx>
        <c:axId val="68958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9050368"/>
        <c:crossesAt val="0.70000000000000007"/>
        <c:auto val="1"/>
        <c:lblAlgn val="ctr"/>
        <c:lblOffset val="100"/>
        <c:noMultiLvlLbl val="0"/>
      </c:catAx>
      <c:valAx>
        <c:axId val="69050368"/>
        <c:scaling>
          <c:orientation val="minMax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procenta fixace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689584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Reálná</a:t>
            </a:r>
            <a:r>
              <a:rPr lang="cs-CZ" baseline="0"/>
              <a:t> p</a:t>
            </a:r>
            <a:r>
              <a:rPr lang="cs-CZ"/>
              <a:t>odpora</a:t>
            </a:r>
            <a:r>
              <a:rPr lang="cs-CZ" baseline="0"/>
              <a:t> roce 2021 ve srovnání s indexovou podporou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'dle škálování'!$T$4</c:f>
              <c:strCache>
                <c:ptCount val="1"/>
                <c:pt idx="0">
                  <c:v>podpora 2021 v procentech výchozí fixace 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9F-4440-8886-E010C2F7BB6C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9F-4440-8886-E010C2F7BB6C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9F-4440-8886-E010C2F7BB6C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9F-4440-8886-E010C2F7BB6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9F-4440-8886-E010C2F7BB6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9F-4440-8886-E010C2F7BB6C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9F-4440-8886-E010C2F7BB6C}"/>
              </c:ext>
            </c:extLst>
          </c:dPt>
          <c:dPt>
            <c:idx val="7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9F9F-4440-8886-E010C2F7BB6C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11-9F9F-4440-8886-E010C2F7BB6C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13-9F9F-4440-8886-E010C2F7BB6C}"/>
              </c:ext>
            </c:extLst>
          </c:dPt>
          <c:dPt>
            <c:idx val="10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9F9F-4440-8886-E010C2F7BB6C}"/>
              </c:ext>
            </c:extLst>
          </c:dPt>
          <c:dPt>
            <c:idx val="11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17-9F9F-4440-8886-E010C2F7BB6C}"/>
              </c:ext>
            </c:extLst>
          </c:dPt>
          <c:dPt>
            <c:idx val="12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9F9F-4440-8886-E010C2F7BB6C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9F9F-4440-8886-E010C2F7BB6C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9F9F-4440-8886-E010C2F7BB6C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F-9F9F-4440-8886-E010C2F7BB6C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1-9F9F-4440-8886-E010C2F7BB6C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3-9F9F-4440-8886-E010C2F7BB6C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5-9F9F-4440-8886-E010C2F7BB6C}"/>
              </c:ext>
            </c:extLst>
          </c:dPt>
          <c:cat>
            <c:multiLvlStrRef>
              <c:f>'dle škálování'!$B$5:$C$34</c:f>
              <c:multiLvlStrCache>
                <c:ptCount val="30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B</c:v>
                  </c:pt>
                  <c:pt idx="7">
                    <c:v>B</c:v>
                  </c:pt>
                  <c:pt idx="8">
                    <c:v>B</c:v>
                  </c:pt>
                  <c:pt idx="9">
                    <c:v>B</c:v>
                  </c:pt>
                  <c:pt idx="10">
                    <c:v>B</c:v>
                  </c:pt>
                  <c:pt idx="11">
                    <c:v>B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C</c:v>
                  </c:pt>
                  <c:pt idx="16">
                    <c:v>C</c:v>
                  </c:pt>
                  <c:pt idx="17">
                    <c:v>C</c:v>
                  </c:pt>
                  <c:pt idx="18">
                    <c:v>C</c:v>
                  </c:pt>
                  <c:pt idx="19">
                    <c:v>C</c:v>
                  </c:pt>
                  <c:pt idx="20">
                    <c:v>C</c:v>
                  </c:pt>
                  <c:pt idx="21">
                    <c:v>C</c:v>
                  </c:pt>
                  <c:pt idx="22">
                    <c:v>C</c:v>
                  </c:pt>
                  <c:pt idx="23">
                    <c:v>C</c:v>
                  </c:pt>
                  <c:pt idx="24">
                    <c:v>C</c:v>
                  </c:pt>
                  <c:pt idx="25">
                    <c:v>D</c:v>
                  </c:pt>
                  <c:pt idx="26">
                    <c:v>D</c:v>
                  </c:pt>
                  <c:pt idx="27">
                    <c:v>D</c:v>
                  </c:pt>
                  <c:pt idx="28">
                    <c:v>D</c:v>
                  </c:pt>
                  <c:pt idx="29">
                    <c:v>D</c:v>
                  </c:pt>
                </c:lvl>
                <c:lvl>
                  <c:pt idx="0">
                    <c:v>Univerzita Karlova v Praze</c:v>
                  </c:pt>
                  <c:pt idx="1">
                    <c:v>České vysoké učení technické v Praze</c:v>
                  </c:pt>
                  <c:pt idx="2">
                    <c:v>Masarykova univerzita</c:v>
                  </c:pt>
                  <c:pt idx="3">
                    <c:v>Univerzita Palackého v Olomouci</c:v>
                  </c:pt>
                  <c:pt idx="4">
                    <c:v>Vysoká škola chemicko-technologická v Praze</c:v>
                  </c:pt>
                  <c:pt idx="5">
                    <c:v>Jihočeská univerzita v Českých Budějovicích</c:v>
                  </c:pt>
                  <c:pt idx="6">
                    <c:v>Vysoké učení technické v Brně</c:v>
                  </c:pt>
                  <c:pt idx="7">
                    <c:v>Západočeská univerzita v Plzni</c:v>
                  </c:pt>
                  <c:pt idx="8">
                    <c:v>Česká zemědělská univerzita v Praze</c:v>
                  </c:pt>
                  <c:pt idx="9">
                    <c:v>Univerzita Pardubice</c:v>
                  </c:pt>
                  <c:pt idx="10">
                    <c:v>Ostravská univerzita v Ostravě</c:v>
                  </c:pt>
                  <c:pt idx="11">
                    <c:v>Vysoká škola umělecko-průmyslová v Praze</c:v>
                  </c:pt>
                  <c:pt idx="12">
                    <c:v>Vysoká škola báňská - Technická univerzita Ostrava</c:v>
                  </c:pt>
                  <c:pt idx="13">
                    <c:v>Mendelova univerzita v Brně</c:v>
                  </c:pt>
                  <c:pt idx="14">
                    <c:v>Technická univerzita v Liberci</c:v>
                  </c:pt>
                  <c:pt idx="15">
                    <c:v>Univerzita Tomáše Bati ve Zlíně</c:v>
                  </c:pt>
                  <c:pt idx="16">
                    <c:v>Vysoká škola ekonomická v Praze</c:v>
                  </c:pt>
                  <c:pt idx="17">
                    <c:v>Slezská univerzita v Opavě</c:v>
                  </c:pt>
                  <c:pt idx="18">
                    <c:v>Univerzita Hradec Králové</c:v>
                  </c:pt>
                  <c:pt idx="19">
                    <c:v>Veterinární a farmaceutická univerzita Brno</c:v>
                  </c:pt>
                  <c:pt idx="20">
                    <c:v>Univerzita Jana Evangelisty Purkyně v Ústí nad Labem</c:v>
                  </c:pt>
                  <c:pt idx="21">
                    <c:v>Akademie múzických umění v Praze</c:v>
                  </c:pt>
                  <c:pt idx="22">
                    <c:v>Metropolitní univerzita Praha, o.p.s.</c:v>
                  </c:pt>
                  <c:pt idx="23">
                    <c:v>Janáčkova akademie múzických umění v Brně</c:v>
                  </c:pt>
                  <c:pt idx="24">
                    <c:v>Akademie výtvarných umění v Praze</c:v>
                  </c:pt>
                  <c:pt idx="25">
                    <c:v>Vysoká škola technická a ekonomická v Českých Budějovicích</c:v>
                  </c:pt>
                  <c:pt idx="26">
                    <c:v>Vysoká škola finanční a správní</c:v>
                  </c:pt>
                  <c:pt idx="27">
                    <c:v>Vysoká škola polytechnická Jihlava</c:v>
                  </c:pt>
                  <c:pt idx="28">
                    <c:v>Univerzita Jana Amose Komenského Praha s.r.o.</c:v>
                  </c:pt>
                  <c:pt idx="29">
                    <c:v>ŠKODA AUTO VYSOKÁ ŠKOLA o.p.s.</c:v>
                  </c:pt>
                </c:lvl>
              </c:multiLvlStrCache>
            </c:multiLvlStrRef>
          </c:cat>
          <c:val>
            <c:numRef>
              <c:f>'dle škálování'!$T$5:$T$34</c:f>
              <c:numCache>
                <c:formatCode>0%</c:formatCode>
                <c:ptCount val="30"/>
                <c:pt idx="0">
                  <c:v>1.2781540062641732</c:v>
                </c:pt>
                <c:pt idx="1">
                  <c:v>1.2012054068929439</c:v>
                </c:pt>
                <c:pt idx="2">
                  <c:v>1.3017372187198328</c:v>
                </c:pt>
                <c:pt idx="3">
                  <c:v>1.2394025120098304</c:v>
                </c:pt>
                <c:pt idx="4">
                  <c:v>1.232863536683894</c:v>
                </c:pt>
                <c:pt idx="5">
                  <c:v>1.2531293156317975</c:v>
                </c:pt>
                <c:pt idx="6">
                  <c:v>1.1218311998264265</c:v>
                </c:pt>
                <c:pt idx="7">
                  <c:v>1.158995953307961</c:v>
                </c:pt>
                <c:pt idx="8">
                  <c:v>1.1294765840220387</c:v>
                </c:pt>
                <c:pt idx="9">
                  <c:v>1.1073512844194993</c:v>
                </c:pt>
                <c:pt idx="10">
                  <c:v>1.2094107513996293</c:v>
                </c:pt>
                <c:pt idx="11">
                  <c:v>1.1786016351846631</c:v>
                </c:pt>
                <c:pt idx="12">
                  <c:v>1.0815534250285608</c:v>
                </c:pt>
                <c:pt idx="13">
                  <c:v>1.0975461464205525</c:v>
                </c:pt>
                <c:pt idx="14">
                  <c:v>1.0930735291947646</c:v>
                </c:pt>
                <c:pt idx="15">
                  <c:v>1.1160262535440717</c:v>
                </c:pt>
                <c:pt idx="16">
                  <c:v>1.0894436268884418</c:v>
                </c:pt>
                <c:pt idx="17">
                  <c:v>1.1306097653580378</c:v>
                </c:pt>
                <c:pt idx="18">
                  <c:v>1.1737682467552679</c:v>
                </c:pt>
                <c:pt idx="19">
                  <c:v>0.85240907386576681</c:v>
                </c:pt>
                <c:pt idx="20">
                  <c:v>1.1710103420843279</c:v>
                </c:pt>
                <c:pt idx="21">
                  <c:v>1.0707367368618383</c:v>
                </c:pt>
                <c:pt idx="22">
                  <c:v>1.0997883057157456</c:v>
                </c:pt>
                <c:pt idx="23">
                  <c:v>1.0214611872146118</c:v>
                </c:pt>
                <c:pt idx="24">
                  <c:v>1.0992073024261351</c:v>
                </c:pt>
                <c:pt idx="25">
                  <c:v>1.1131877362452751</c:v>
                </c:pt>
                <c:pt idx="26">
                  <c:v>1.0405021316911416</c:v>
                </c:pt>
                <c:pt idx="27">
                  <c:v>1.0999123575810692</c:v>
                </c:pt>
                <c:pt idx="28">
                  <c:v>1.0128976784178847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9F9F-4440-8886-E010C2F7BB6C}"/>
            </c:ext>
          </c:extLst>
        </c:ser>
        <c:ser>
          <c:idx val="1"/>
          <c:order val="1"/>
          <c:tx>
            <c:strRef>
              <c:f>'dle škálování'!$M$4</c:f>
              <c:strCache>
                <c:ptCount val="1"/>
                <c:pt idx="0">
                  <c:v>motivační složka relativně za 1. rok (index)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7-5D48-48FE-A208-6DA9DE8CBAF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9-5D48-48FE-A208-6DA9DE8CBAF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B-5D48-48FE-A208-6DA9DE8CBAFA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D-5D48-48FE-A208-6DA9DE8CBAF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F-5D48-48FE-A208-6DA9DE8CBAFA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1-5D48-48FE-A208-6DA9DE8CBAF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3-5D48-48FE-A208-6DA9DE8CBAF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5-5D48-48FE-A208-6DA9DE8CBAF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7-5D48-48FE-A208-6DA9DE8CBAFA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9-5D48-48FE-A208-6DA9DE8CBAFA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B-5D48-48FE-A208-6DA9DE8CBAFA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D-5D48-48FE-A208-6DA9DE8CBAFA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F-5D48-48FE-A208-6DA9DE8CBAFA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1-5D48-48FE-A208-6DA9DE8CBAFA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3-5D48-48FE-A208-6DA9DE8CBAFA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5-5D48-48FE-A208-6DA9DE8CBAFA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7-5D48-48FE-A208-6DA9DE8CBAFA}"/>
              </c:ext>
            </c:extLst>
          </c:dPt>
          <c:cat>
            <c:multiLvlStrRef>
              <c:f>'dle škálování'!$B$5:$C$34</c:f>
              <c:multiLvlStrCache>
                <c:ptCount val="30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B</c:v>
                  </c:pt>
                  <c:pt idx="7">
                    <c:v>B</c:v>
                  </c:pt>
                  <c:pt idx="8">
                    <c:v>B</c:v>
                  </c:pt>
                  <c:pt idx="9">
                    <c:v>B</c:v>
                  </c:pt>
                  <c:pt idx="10">
                    <c:v>B</c:v>
                  </c:pt>
                  <c:pt idx="11">
                    <c:v>B</c:v>
                  </c:pt>
                  <c:pt idx="12">
                    <c:v>C</c:v>
                  </c:pt>
                  <c:pt idx="13">
                    <c:v>C</c:v>
                  </c:pt>
                  <c:pt idx="14">
                    <c:v>C</c:v>
                  </c:pt>
                  <c:pt idx="15">
                    <c:v>C</c:v>
                  </c:pt>
                  <c:pt idx="16">
                    <c:v>C</c:v>
                  </c:pt>
                  <c:pt idx="17">
                    <c:v>C</c:v>
                  </c:pt>
                  <c:pt idx="18">
                    <c:v>C</c:v>
                  </c:pt>
                  <c:pt idx="19">
                    <c:v>C</c:v>
                  </c:pt>
                  <c:pt idx="20">
                    <c:v>C</c:v>
                  </c:pt>
                  <c:pt idx="21">
                    <c:v>C</c:v>
                  </c:pt>
                  <c:pt idx="22">
                    <c:v>C</c:v>
                  </c:pt>
                  <c:pt idx="23">
                    <c:v>C</c:v>
                  </c:pt>
                  <c:pt idx="24">
                    <c:v>C</c:v>
                  </c:pt>
                  <c:pt idx="25">
                    <c:v>D</c:v>
                  </c:pt>
                  <c:pt idx="26">
                    <c:v>D</c:v>
                  </c:pt>
                  <c:pt idx="27">
                    <c:v>D</c:v>
                  </c:pt>
                  <c:pt idx="28">
                    <c:v>D</c:v>
                  </c:pt>
                  <c:pt idx="29">
                    <c:v>D</c:v>
                  </c:pt>
                </c:lvl>
                <c:lvl>
                  <c:pt idx="0">
                    <c:v>Univerzita Karlova v Praze</c:v>
                  </c:pt>
                  <c:pt idx="1">
                    <c:v>České vysoké učení technické v Praze</c:v>
                  </c:pt>
                  <c:pt idx="2">
                    <c:v>Masarykova univerzita</c:v>
                  </c:pt>
                  <c:pt idx="3">
                    <c:v>Univerzita Palackého v Olomouci</c:v>
                  </c:pt>
                  <c:pt idx="4">
                    <c:v>Vysoká škola chemicko-technologická v Praze</c:v>
                  </c:pt>
                  <c:pt idx="5">
                    <c:v>Jihočeská univerzita v Českých Budějovicích</c:v>
                  </c:pt>
                  <c:pt idx="6">
                    <c:v>Vysoké učení technické v Brně</c:v>
                  </c:pt>
                  <c:pt idx="7">
                    <c:v>Západočeská univerzita v Plzni</c:v>
                  </c:pt>
                  <c:pt idx="8">
                    <c:v>Česká zemědělská univerzita v Praze</c:v>
                  </c:pt>
                  <c:pt idx="9">
                    <c:v>Univerzita Pardubice</c:v>
                  </c:pt>
                  <c:pt idx="10">
                    <c:v>Ostravská univerzita v Ostravě</c:v>
                  </c:pt>
                  <c:pt idx="11">
                    <c:v>Vysoká škola umělecko-průmyslová v Praze</c:v>
                  </c:pt>
                  <c:pt idx="12">
                    <c:v>Vysoká škola báňská - Technická univerzita Ostrava</c:v>
                  </c:pt>
                  <c:pt idx="13">
                    <c:v>Mendelova univerzita v Brně</c:v>
                  </c:pt>
                  <c:pt idx="14">
                    <c:v>Technická univerzita v Liberci</c:v>
                  </c:pt>
                  <c:pt idx="15">
                    <c:v>Univerzita Tomáše Bati ve Zlíně</c:v>
                  </c:pt>
                  <c:pt idx="16">
                    <c:v>Vysoká škola ekonomická v Praze</c:v>
                  </c:pt>
                  <c:pt idx="17">
                    <c:v>Slezská univerzita v Opavě</c:v>
                  </c:pt>
                  <c:pt idx="18">
                    <c:v>Univerzita Hradec Králové</c:v>
                  </c:pt>
                  <c:pt idx="19">
                    <c:v>Veterinární a farmaceutická univerzita Brno</c:v>
                  </c:pt>
                  <c:pt idx="20">
                    <c:v>Univerzita Jana Evangelisty Purkyně v Ústí nad Labem</c:v>
                  </c:pt>
                  <c:pt idx="21">
                    <c:v>Akademie múzických umění v Praze</c:v>
                  </c:pt>
                  <c:pt idx="22">
                    <c:v>Metropolitní univerzita Praha, o.p.s.</c:v>
                  </c:pt>
                  <c:pt idx="23">
                    <c:v>Janáčkova akademie múzických umění v Brně</c:v>
                  </c:pt>
                  <c:pt idx="24">
                    <c:v>Akademie výtvarných umění v Praze</c:v>
                  </c:pt>
                  <c:pt idx="25">
                    <c:v>Vysoká škola technická a ekonomická v Českých Budějovicích</c:v>
                  </c:pt>
                  <c:pt idx="26">
                    <c:v>Vysoká škola finanční a správní</c:v>
                  </c:pt>
                  <c:pt idx="27">
                    <c:v>Vysoká škola polytechnická Jihlava</c:v>
                  </c:pt>
                  <c:pt idx="28">
                    <c:v>Univerzita Jana Amose Komenského Praha s.r.o.</c:v>
                  </c:pt>
                  <c:pt idx="29">
                    <c:v>ŠKODA AUTO VYSOKÁ ŠKOLA o.p.s.</c:v>
                  </c:pt>
                </c:lvl>
              </c:multiLvlStrCache>
            </c:multiLvlStrRef>
          </c:cat>
          <c:val>
            <c:numRef>
              <c:f>'dle škálování'!$M$5:$M$34</c:f>
              <c:numCache>
                <c:formatCode>0%</c:formatCode>
                <c:ptCount val="30"/>
                <c:pt idx="0">
                  <c:v>1.2315082046796473</c:v>
                </c:pt>
                <c:pt idx="1">
                  <c:v>1.2315075464412943</c:v>
                </c:pt>
                <c:pt idx="2">
                  <c:v>1.2315080086220682</c:v>
                </c:pt>
                <c:pt idx="3">
                  <c:v>1.2315073241252916</c:v>
                </c:pt>
                <c:pt idx="4">
                  <c:v>1.2315070776829278</c:v>
                </c:pt>
                <c:pt idx="5">
                  <c:v>1.2315091354040388</c:v>
                </c:pt>
                <c:pt idx="6">
                  <c:v>1.211507111289611</c:v>
                </c:pt>
                <c:pt idx="7">
                  <c:v>1.211507843041352</c:v>
                </c:pt>
                <c:pt idx="8">
                  <c:v>1.2115074962299153</c:v>
                </c:pt>
                <c:pt idx="9">
                  <c:v>1.2115070584715997</c:v>
                </c:pt>
                <c:pt idx="10">
                  <c:v>1.2115055192328352</c:v>
                </c:pt>
                <c:pt idx="11">
                  <c:v>1.2115361542327112</c:v>
                </c:pt>
                <c:pt idx="12">
                  <c:v>1.2015083064736389</c:v>
                </c:pt>
                <c:pt idx="13">
                  <c:v>1.2015055558049881</c:v>
                </c:pt>
                <c:pt idx="14">
                  <c:v>1.2015070640331906</c:v>
                </c:pt>
                <c:pt idx="15">
                  <c:v>1.201504188940151</c:v>
                </c:pt>
                <c:pt idx="16">
                  <c:v>1.2015148074036266</c:v>
                </c:pt>
                <c:pt idx="17">
                  <c:v>1.2015130882130429</c:v>
                </c:pt>
                <c:pt idx="18">
                  <c:v>1.2015136229715437</c:v>
                </c:pt>
                <c:pt idx="19">
                  <c:v>1.2015113396720409</c:v>
                </c:pt>
                <c:pt idx="20">
                  <c:v>1.2015145894771824</c:v>
                </c:pt>
                <c:pt idx="21">
                  <c:v>1.2014791059733321</c:v>
                </c:pt>
                <c:pt idx="22">
                  <c:v>1.2014854206849759</c:v>
                </c:pt>
                <c:pt idx="23">
                  <c:v>1.2016064032675959</c:v>
                </c:pt>
                <c:pt idx="24">
                  <c:v>1.2015049269316436</c:v>
                </c:pt>
                <c:pt idx="25">
                  <c:v>1.1914662159428562</c:v>
                </c:pt>
                <c:pt idx="26">
                  <c:v>1.191493285814639</c:v>
                </c:pt>
                <c:pt idx="27">
                  <c:v>1.1915437422353836</c:v>
                </c:pt>
                <c:pt idx="28">
                  <c:v>1.1918649651394673</c:v>
                </c:pt>
                <c:pt idx="29">
                  <c:v>1.1914480141982267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5D48-48FE-A208-6DA9DE8CB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96640"/>
        <c:axId val="61706624"/>
      </c:barChart>
      <c:catAx>
        <c:axId val="61696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1706624"/>
        <c:crossesAt val="0.70000000000000007"/>
        <c:auto val="1"/>
        <c:lblAlgn val="ctr"/>
        <c:lblOffset val="100"/>
        <c:noMultiLvlLbl val="0"/>
      </c:catAx>
      <c:valAx>
        <c:axId val="61706624"/>
        <c:scaling>
          <c:orientation val="minMax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procenta fixace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6169664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'dle typu VŠ'!$R$4</c:f>
              <c:strCache>
                <c:ptCount val="1"/>
                <c:pt idx="0">
                  <c:v>korigovaná procenta fixace 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8C6-4874-882C-8B2C353493EA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8C6-4874-882C-8B2C353493E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8C6-4874-882C-8B2C353493EA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8C6-4874-882C-8B2C353493E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8C6-4874-882C-8B2C353493EA}"/>
              </c:ext>
            </c:extLst>
          </c:dPt>
          <c:dPt>
            <c:idx val="5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B-F8C6-4874-882C-8B2C353493EA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8C6-4874-882C-8B2C353493EA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8C6-4874-882C-8B2C353493EA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F8C6-4874-882C-8B2C353493EA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F8C6-4874-882C-8B2C353493E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F8C6-4874-882C-8B2C353493EA}"/>
              </c:ext>
            </c:extLst>
          </c:dPt>
          <c:dPt>
            <c:idx val="11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17-F8C6-4874-882C-8B2C353493EA}"/>
              </c:ext>
            </c:extLst>
          </c:dPt>
          <c:dPt>
            <c:idx val="12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F8C6-4874-882C-8B2C353493EA}"/>
              </c:ext>
            </c:extLst>
          </c:dPt>
          <c:dPt>
            <c:idx val="13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F8C6-4874-882C-8B2C353493EA}"/>
              </c:ext>
            </c:extLst>
          </c:dPt>
          <c:dPt>
            <c:idx val="14"/>
            <c:invertIfNegative val="0"/>
            <c:bubble3D val="0"/>
            <c:spPr>
              <a:solidFill>
                <a:srgbClr val="00B0F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F8C6-4874-882C-8B2C353493EA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F8C6-4874-882C-8B2C353493EA}"/>
              </c:ext>
            </c:extLst>
          </c:dPt>
          <c:dPt>
            <c:idx val="16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F8C6-4874-882C-8B2C353493EA}"/>
              </c:ext>
            </c:extLst>
          </c:dPt>
          <c:dPt>
            <c:idx val="18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23-F8C6-4874-882C-8B2C353493EA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5-F8C6-4874-882C-8B2C353493EA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7-F8C6-4874-882C-8B2C353493EA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9-F8C6-4874-882C-8B2C353493EA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B-F8C6-4874-882C-8B2C353493EA}"/>
              </c:ext>
            </c:extLst>
          </c:dPt>
          <c:dPt>
            <c:idx val="28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2D-F8C6-4874-882C-8B2C353493EA}"/>
              </c:ext>
            </c:extLst>
          </c:dPt>
          <c:dPt>
            <c:idx val="33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F-F8C6-4874-882C-8B2C353493EA}"/>
              </c:ext>
            </c:extLst>
          </c:dPt>
          <c:dPt>
            <c:idx val="34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1-F8C6-4874-882C-8B2C353493EA}"/>
              </c:ext>
            </c:extLst>
          </c:dPt>
          <c:cat>
            <c:multiLvlStrRef>
              <c:f>'dle typu VŠ'!$P$6:$Q$40</c:f>
              <c:multiLvlStrCache>
                <c:ptCount val="35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C</c:v>
                  </c:pt>
                  <c:pt idx="8">
                    <c:v>C</c:v>
                  </c:pt>
                  <c:pt idx="9">
                    <c:v>C</c:v>
                  </c:pt>
                  <c:pt idx="10">
                    <c:v>C</c:v>
                  </c:pt>
                  <c:pt idx="12">
                    <c:v>A</c:v>
                  </c:pt>
                  <c:pt idx="13">
                    <c:v>A</c:v>
                  </c:pt>
                  <c:pt idx="14">
                    <c:v>B</c:v>
                  </c:pt>
                  <c:pt idx="15">
                    <c:v>C</c:v>
                  </c:pt>
                  <c:pt idx="16">
                    <c:v>C</c:v>
                  </c:pt>
                  <c:pt idx="18">
                    <c:v>B</c:v>
                  </c:pt>
                  <c:pt idx="19">
                    <c:v>C</c:v>
                  </c:pt>
                  <c:pt idx="20">
                    <c:v>C</c:v>
                  </c:pt>
                  <c:pt idx="22">
                    <c:v>C</c:v>
                  </c:pt>
                  <c:pt idx="23">
                    <c:v>C</c:v>
                  </c:pt>
                  <c:pt idx="24">
                    <c:v>D</c:v>
                  </c:pt>
                  <c:pt idx="25">
                    <c:v>D</c:v>
                  </c:pt>
                  <c:pt idx="26">
                    <c:v>D</c:v>
                  </c:pt>
                  <c:pt idx="28">
                    <c:v>B</c:v>
                  </c:pt>
                  <c:pt idx="29">
                    <c:v>C</c:v>
                  </c:pt>
                  <c:pt idx="30">
                    <c:v>C</c:v>
                  </c:pt>
                  <c:pt idx="31">
                    <c:v>C</c:v>
                  </c:pt>
                  <c:pt idx="33">
                    <c:v>D</c:v>
                  </c:pt>
                  <c:pt idx="34">
                    <c:v>D</c:v>
                  </c:pt>
                </c:lvl>
                <c:lvl>
                  <c:pt idx="0">
                    <c:v>Univerzita Karlova v Praze</c:v>
                  </c:pt>
                  <c:pt idx="1">
                    <c:v>Masarykova univerzita</c:v>
                  </c:pt>
                  <c:pt idx="2">
                    <c:v>Univerzita Palackého v Olomouci</c:v>
                  </c:pt>
                  <c:pt idx="3">
                    <c:v>Jihočeská univerzita v Českých Budějovicích</c:v>
                  </c:pt>
                  <c:pt idx="4">
                    <c:v>Západočeská univerzita v Plzni</c:v>
                  </c:pt>
                  <c:pt idx="5">
                    <c:v>Univerzita Pardubice</c:v>
                  </c:pt>
                  <c:pt idx="6">
                    <c:v>Ostravská univerzita v Ostravě</c:v>
                  </c:pt>
                  <c:pt idx="7">
                    <c:v>Univerzita Tomáše Bati ve Zlíně</c:v>
                  </c:pt>
                  <c:pt idx="8">
                    <c:v>Slezská univerzita v Opavě</c:v>
                  </c:pt>
                  <c:pt idx="9">
                    <c:v>Univerzita Hradec Králové</c:v>
                  </c:pt>
                  <c:pt idx="10">
                    <c:v>Univerzita Jana Evangelisty Purkyně v Ústí nad Labem</c:v>
                  </c:pt>
                  <c:pt idx="11">
                    <c:v>TECHNICKÉ VYSOKÉ ŠKOLY</c:v>
                  </c:pt>
                  <c:pt idx="12">
                    <c:v>České vysoké učení technické v Praze</c:v>
                  </c:pt>
                  <c:pt idx="13">
                    <c:v>Vysoká škola chemicko-technologická v Praze</c:v>
                  </c:pt>
                  <c:pt idx="14">
                    <c:v>Vysoké učení technické v Brně</c:v>
                  </c:pt>
                  <c:pt idx="15">
                    <c:v>Vysoká škola báňská - Technická univerzita Ostrava</c:v>
                  </c:pt>
                  <c:pt idx="16">
                    <c:v>Technická univerzita v Liberci</c:v>
                  </c:pt>
                  <c:pt idx="17">
                    <c:v>ZEMĚDĚLSKÉ A VETERINÁRNÍ VYSOKÉ ŠKOLY</c:v>
                  </c:pt>
                  <c:pt idx="18">
                    <c:v>Česká zemědělská univerzita v Praze</c:v>
                  </c:pt>
                  <c:pt idx="19">
                    <c:v>Mendelova univerzita v Brně</c:v>
                  </c:pt>
                  <c:pt idx="20">
                    <c:v>Veterinární a farmaceutická univerzita Brno</c:v>
                  </c:pt>
                  <c:pt idx="21">
                    <c:v>SPOLEČENSKOVĚDNÍ VYSOKÉ ŠKOLY</c:v>
                  </c:pt>
                  <c:pt idx="22">
                    <c:v>Vysoká škola ekonomická v Praze</c:v>
                  </c:pt>
                  <c:pt idx="23">
                    <c:v>Metropolitní univerzita Praha, o.p.s.</c:v>
                  </c:pt>
                  <c:pt idx="24">
                    <c:v>Vysoká škola finanční a správní</c:v>
                  </c:pt>
                  <c:pt idx="25">
                    <c:v>Univerzita Jana Amose Komenského Praha s.r.o.</c:v>
                  </c:pt>
                  <c:pt idx="26">
                    <c:v>ŠKODA AUTO VYSOKÁ ŠKOLA o.p.s.</c:v>
                  </c:pt>
                  <c:pt idx="27">
                    <c:v>UMĚLECKÉ VYSOKÉ ŠKOLY</c:v>
                  </c:pt>
                  <c:pt idx="28">
                    <c:v>Vysoká škola umělecko-průmyslová v Praze</c:v>
                  </c:pt>
                  <c:pt idx="29">
                    <c:v>Akademie múzických umění v Praze</c:v>
                  </c:pt>
                  <c:pt idx="30">
                    <c:v>Janáčkova akademie múzických umění v Brně</c:v>
                  </c:pt>
                  <c:pt idx="31">
                    <c:v>Akademie výtvarných umění v Praze</c:v>
                  </c:pt>
                  <c:pt idx="32">
                    <c:v>NEUNIVERZITNÍ VYSOKÉ ŠKOLY</c:v>
                  </c:pt>
                  <c:pt idx="33">
                    <c:v>Vysoká škola technická a ekonomická v Českých Budějovicích</c:v>
                  </c:pt>
                  <c:pt idx="34">
                    <c:v>Vysoká škola polytechnická Jihlava</c:v>
                  </c:pt>
                </c:lvl>
              </c:multiLvlStrCache>
            </c:multiLvlStrRef>
          </c:cat>
          <c:val>
            <c:numRef>
              <c:f>'dle typu VŠ'!$R$6:$R$40</c:f>
              <c:numCache>
                <c:formatCode>0%</c:formatCode>
                <c:ptCount val="35"/>
                <c:pt idx="0">
                  <c:v>1.2781540062641732</c:v>
                </c:pt>
                <c:pt idx="1">
                  <c:v>1.3017372187198328</c:v>
                </c:pt>
                <c:pt idx="2">
                  <c:v>1.2394025120098304</c:v>
                </c:pt>
                <c:pt idx="3">
                  <c:v>1.2531293156317975</c:v>
                </c:pt>
                <c:pt idx="4">
                  <c:v>1.158995953307961</c:v>
                </c:pt>
                <c:pt idx="5">
                  <c:v>1.1073512844194993</c:v>
                </c:pt>
                <c:pt idx="6">
                  <c:v>1.2094107513996293</c:v>
                </c:pt>
                <c:pt idx="7">
                  <c:v>1.1160262535440717</c:v>
                </c:pt>
                <c:pt idx="8">
                  <c:v>1.1306097653580378</c:v>
                </c:pt>
                <c:pt idx="9">
                  <c:v>1.1737682467552679</c:v>
                </c:pt>
                <c:pt idx="10">
                  <c:v>1.1710103420843279</c:v>
                </c:pt>
                <c:pt idx="12">
                  <c:v>1.2012054068929439</c:v>
                </c:pt>
                <c:pt idx="13">
                  <c:v>1.232863536683894</c:v>
                </c:pt>
                <c:pt idx="14">
                  <c:v>1.1218311998264265</c:v>
                </c:pt>
                <c:pt idx="15">
                  <c:v>1.0815534250285608</c:v>
                </c:pt>
                <c:pt idx="16">
                  <c:v>1.0930735291947646</c:v>
                </c:pt>
                <c:pt idx="18">
                  <c:v>1.1294765840220387</c:v>
                </c:pt>
                <c:pt idx="19">
                  <c:v>1.0975461464205525</c:v>
                </c:pt>
                <c:pt idx="20">
                  <c:v>0.85240907386576681</c:v>
                </c:pt>
                <c:pt idx="22">
                  <c:v>1.0894436268884418</c:v>
                </c:pt>
                <c:pt idx="23">
                  <c:v>1.0997883057157456</c:v>
                </c:pt>
                <c:pt idx="24">
                  <c:v>1.0405021316911416</c:v>
                </c:pt>
                <c:pt idx="25">
                  <c:v>1.0128976784178847</c:v>
                </c:pt>
                <c:pt idx="28">
                  <c:v>1.1786016351846631</c:v>
                </c:pt>
                <c:pt idx="29">
                  <c:v>1.0707367368618383</c:v>
                </c:pt>
                <c:pt idx="30">
                  <c:v>1.0214611872146118</c:v>
                </c:pt>
                <c:pt idx="31">
                  <c:v>1.0992073024261351</c:v>
                </c:pt>
                <c:pt idx="33">
                  <c:v>1.1131877362452751</c:v>
                </c:pt>
                <c:pt idx="34">
                  <c:v>1.0999123575810692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F8C6-4874-882C-8B2C353493EA}"/>
            </c:ext>
          </c:extLst>
        </c:ser>
        <c:ser>
          <c:idx val="1"/>
          <c:order val="1"/>
          <c:tx>
            <c:strRef>
              <c:f>'dle typu VŠ'!$M$4</c:f>
              <c:strCache>
                <c:ptCount val="1"/>
                <c:pt idx="0">
                  <c:v>motivační složka relativně za 1. rok (index)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0-F2E6-4B38-A4D9-3960A7F295A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2-F2E6-4B38-A4D9-3960A7F295A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4-F2E6-4B38-A4D9-3960A7F295A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6-F2E6-4B38-A4D9-3960A7F295A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8-F2E6-4B38-A4D9-3960A7F295A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A-F2E6-4B38-A4D9-3960A7F295A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C-F2E6-4B38-A4D9-3960A7F295A3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E-F2E6-4B38-A4D9-3960A7F295A3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0-F2E6-4B38-A4D9-3960A7F295A3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2-F2E6-4B38-A4D9-3960A7F295A3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4-F2E6-4B38-A4D9-3960A7F295A3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6-F2E6-4B38-A4D9-3960A7F295A3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8-F2E6-4B38-A4D9-3960A7F295A3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A-F2E6-4B38-A4D9-3960A7F295A3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C-F2E6-4B38-A4D9-3960A7F295A3}"/>
              </c:ext>
            </c:extLst>
          </c:dPt>
          <c:dPt>
            <c:idx val="33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E-F2E6-4B38-A4D9-3960A7F295A3}"/>
              </c:ext>
            </c:extLst>
          </c:dPt>
          <c:dPt>
            <c:idx val="34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50-F2E6-4B38-A4D9-3960A7F295A3}"/>
              </c:ext>
            </c:extLst>
          </c:dPt>
          <c:cat>
            <c:multiLvlStrRef>
              <c:f>'dle typu VŠ'!$P$6:$Q$40</c:f>
              <c:multiLvlStrCache>
                <c:ptCount val="35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C</c:v>
                  </c:pt>
                  <c:pt idx="8">
                    <c:v>C</c:v>
                  </c:pt>
                  <c:pt idx="9">
                    <c:v>C</c:v>
                  </c:pt>
                  <c:pt idx="10">
                    <c:v>C</c:v>
                  </c:pt>
                  <c:pt idx="12">
                    <c:v>A</c:v>
                  </c:pt>
                  <c:pt idx="13">
                    <c:v>A</c:v>
                  </c:pt>
                  <c:pt idx="14">
                    <c:v>B</c:v>
                  </c:pt>
                  <c:pt idx="15">
                    <c:v>C</c:v>
                  </c:pt>
                  <c:pt idx="16">
                    <c:v>C</c:v>
                  </c:pt>
                  <c:pt idx="18">
                    <c:v>B</c:v>
                  </c:pt>
                  <c:pt idx="19">
                    <c:v>C</c:v>
                  </c:pt>
                  <c:pt idx="20">
                    <c:v>C</c:v>
                  </c:pt>
                  <c:pt idx="22">
                    <c:v>C</c:v>
                  </c:pt>
                  <c:pt idx="23">
                    <c:v>C</c:v>
                  </c:pt>
                  <c:pt idx="24">
                    <c:v>D</c:v>
                  </c:pt>
                  <c:pt idx="25">
                    <c:v>D</c:v>
                  </c:pt>
                  <c:pt idx="26">
                    <c:v>D</c:v>
                  </c:pt>
                  <c:pt idx="28">
                    <c:v>B</c:v>
                  </c:pt>
                  <c:pt idx="29">
                    <c:v>C</c:v>
                  </c:pt>
                  <c:pt idx="30">
                    <c:v>C</c:v>
                  </c:pt>
                  <c:pt idx="31">
                    <c:v>C</c:v>
                  </c:pt>
                  <c:pt idx="33">
                    <c:v>D</c:v>
                  </c:pt>
                  <c:pt idx="34">
                    <c:v>D</c:v>
                  </c:pt>
                </c:lvl>
                <c:lvl>
                  <c:pt idx="0">
                    <c:v>Univerzita Karlova v Praze</c:v>
                  </c:pt>
                  <c:pt idx="1">
                    <c:v>Masarykova univerzita</c:v>
                  </c:pt>
                  <c:pt idx="2">
                    <c:v>Univerzita Palackého v Olomouci</c:v>
                  </c:pt>
                  <c:pt idx="3">
                    <c:v>Jihočeská univerzita v Českých Budějovicích</c:v>
                  </c:pt>
                  <c:pt idx="4">
                    <c:v>Západočeská univerzita v Plzni</c:v>
                  </c:pt>
                  <c:pt idx="5">
                    <c:v>Univerzita Pardubice</c:v>
                  </c:pt>
                  <c:pt idx="6">
                    <c:v>Ostravská univerzita v Ostravě</c:v>
                  </c:pt>
                  <c:pt idx="7">
                    <c:v>Univerzita Tomáše Bati ve Zlíně</c:v>
                  </c:pt>
                  <c:pt idx="8">
                    <c:v>Slezská univerzita v Opavě</c:v>
                  </c:pt>
                  <c:pt idx="9">
                    <c:v>Univerzita Hradec Králové</c:v>
                  </c:pt>
                  <c:pt idx="10">
                    <c:v>Univerzita Jana Evangelisty Purkyně v Ústí nad Labem</c:v>
                  </c:pt>
                  <c:pt idx="11">
                    <c:v>TECHNICKÉ VYSOKÉ ŠKOLY</c:v>
                  </c:pt>
                  <c:pt idx="12">
                    <c:v>České vysoké učení technické v Praze</c:v>
                  </c:pt>
                  <c:pt idx="13">
                    <c:v>Vysoká škola chemicko-technologická v Praze</c:v>
                  </c:pt>
                  <c:pt idx="14">
                    <c:v>Vysoké učení technické v Brně</c:v>
                  </c:pt>
                  <c:pt idx="15">
                    <c:v>Vysoká škola báňská - Technická univerzita Ostrava</c:v>
                  </c:pt>
                  <c:pt idx="16">
                    <c:v>Technická univerzita v Liberci</c:v>
                  </c:pt>
                  <c:pt idx="17">
                    <c:v>ZEMĚDĚLSKÉ A VETERINÁRNÍ VYSOKÉ ŠKOLY</c:v>
                  </c:pt>
                  <c:pt idx="18">
                    <c:v>Česká zemědělská univerzita v Praze</c:v>
                  </c:pt>
                  <c:pt idx="19">
                    <c:v>Mendelova univerzita v Brně</c:v>
                  </c:pt>
                  <c:pt idx="20">
                    <c:v>Veterinární a farmaceutická univerzita Brno</c:v>
                  </c:pt>
                  <c:pt idx="21">
                    <c:v>SPOLEČENSKOVĚDNÍ VYSOKÉ ŠKOLY</c:v>
                  </c:pt>
                  <c:pt idx="22">
                    <c:v>Vysoká škola ekonomická v Praze</c:v>
                  </c:pt>
                  <c:pt idx="23">
                    <c:v>Metropolitní univerzita Praha, o.p.s.</c:v>
                  </c:pt>
                  <c:pt idx="24">
                    <c:v>Vysoká škola finanční a správní</c:v>
                  </c:pt>
                  <c:pt idx="25">
                    <c:v>Univerzita Jana Amose Komenského Praha s.r.o.</c:v>
                  </c:pt>
                  <c:pt idx="26">
                    <c:v>ŠKODA AUTO VYSOKÁ ŠKOLA o.p.s.</c:v>
                  </c:pt>
                  <c:pt idx="27">
                    <c:v>UMĚLECKÉ VYSOKÉ ŠKOLY</c:v>
                  </c:pt>
                  <c:pt idx="28">
                    <c:v>Vysoká škola umělecko-průmyslová v Praze</c:v>
                  </c:pt>
                  <c:pt idx="29">
                    <c:v>Akademie múzických umění v Praze</c:v>
                  </c:pt>
                  <c:pt idx="30">
                    <c:v>Janáčkova akademie múzických umění v Brně</c:v>
                  </c:pt>
                  <c:pt idx="31">
                    <c:v>Akademie výtvarných umění v Praze</c:v>
                  </c:pt>
                  <c:pt idx="32">
                    <c:v>NEUNIVERZITNÍ VYSOKÉ ŠKOLY</c:v>
                  </c:pt>
                  <c:pt idx="33">
                    <c:v>Vysoká škola technická a ekonomická v Českých Budějovicích</c:v>
                  </c:pt>
                  <c:pt idx="34">
                    <c:v>Vysoká škola polytechnická Jihlava</c:v>
                  </c:pt>
                </c:lvl>
              </c:multiLvlStrCache>
            </c:multiLvlStrRef>
          </c:cat>
          <c:val>
            <c:numRef>
              <c:f>'dle typu VŠ'!$M$6:$M$40</c:f>
              <c:numCache>
                <c:formatCode>0%</c:formatCode>
                <c:ptCount val="35"/>
                <c:pt idx="0">
                  <c:v>1.2315082046796473</c:v>
                </c:pt>
                <c:pt idx="1">
                  <c:v>1.2315080086220682</c:v>
                </c:pt>
                <c:pt idx="2">
                  <c:v>1.2315073241252916</c:v>
                </c:pt>
                <c:pt idx="3">
                  <c:v>1.2315091354040388</c:v>
                </c:pt>
                <c:pt idx="4">
                  <c:v>1.211507843041352</c:v>
                </c:pt>
                <c:pt idx="5">
                  <c:v>1.2115070584715997</c:v>
                </c:pt>
                <c:pt idx="6">
                  <c:v>1.2115055192328352</c:v>
                </c:pt>
                <c:pt idx="7">
                  <c:v>1.201504188940151</c:v>
                </c:pt>
                <c:pt idx="8">
                  <c:v>1.2015130882130429</c:v>
                </c:pt>
                <c:pt idx="9">
                  <c:v>1.2015136229715437</c:v>
                </c:pt>
                <c:pt idx="10">
                  <c:v>1.2015145894771824</c:v>
                </c:pt>
                <c:pt idx="12">
                  <c:v>1.2315075464412943</c:v>
                </c:pt>
                <c:pt idx="13">
                  <c:v>1.2315070776829278</c:v>
                </c:pt>
                <c:pt idx="14">
                  <c:v>1.211507111289611</c:v>
                </c:pt>
                <c:pt idx="15">
                  <c:v>1.2015083064736389</c:v>
                </c:pt>
                <c:pt idx="16">
                  <c:v>1.2015070640331906</c:v>
                </c:pt>
                <c:pt idx="18">
                  <c:v>1.2115074962299153</c:v>
                </c:pt>
                <c:pt idx="19">
                  <c:v>1.2015055558049881</c:v>
                </c:pt>
                <c:pt idx="20">
                  <c:v>1.2015113396720409</c:v>
                </c:pt>
                <c:pt idx="22">
                  <c:v>1.2015148074036266</c:v>
                </c:pt>
                <c:pt idx="23">
                  <c:v>1.2014854206849759</c:v>
                </c:pt>
                <c:pt idx="24">
                  <c:v>1.191493285814639</c:v>
                </c:pt>
                <c:pt idx="25">
                  <c:v>1.1918649651394673</c:v>
                </c:pt>
                <c:pt idx="26">
                  <c:v>1.1914480141982267</c:v>
                </c:pt>
                <c:pt idx="28">
                  <c:v>1.2115361542327112</c:v>
                </c:pt>
                <c:pt idx="29">
                  <c:v>1.2014791059733321</c:v>
                </c:pt>
                <c:pt idx="30">
                  <c:v>1.2016064032675959</c:v>
                </c:pt>
                <c:pt idx="31">
                  <c:v>1.2015049269316436</c:v>
                </c:pt>
                <c:pt idx="33">
                  <c:v>1.1914662159428562</c:v>
                </c:pt>
                <c:pt idx="34">
                  <c:v>1.1915437422353836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F2E6-4B38-A4D9-3960A7F29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027648"/>
        <c:axId val="146029184"/>
      </c:barChart>
      <c:catAx>
        <c:axId val="146027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6029184"/>
        <c:crossesAt val="1"/>
        <c:auto val="1"/>
        <c:lblAlgn val="ctr"/>
        <c:lblOffset val="100"/>
        <c:noMultiLvlLbl val="0"/>
      </c:catAx>
      <c:valAx>
        <c:axId val="146029184"/>
        <c:scaling>
          <c:orientation val="minMax"/>
          <c:min val="0.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procenta fixace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460276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539751</xdr:colOff>
      <xdr:row>38</xdr:row>
      <xdr:rowOff>124506</xdr:rowOff>
    </xdr:from>
    <xdr:to>
      <xdr:col>71</xdr:col>
      <xdr:colOff>349250</xdr:colOff>
      <xdr:row>106</xdr:row>
      <xdr:rowOff>126999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166687</xdr:colOff>
      <xdr:row>107</xdr:row>
      <xdr:rowOff>127000</xdr:rowOff>
    </xdr:from>
    <xdr:to>
      <xdr:col>34</xdr:col>
      <xdr:colOff>325438</xdr:colOff>
      <xdr:row>175</xdr:row>
      <xdr:rowOff>79375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412750</xdr:colOff>
      <xdr:row>39</xdr:row>
      <xdr:rowOff>63500</xdr:rowOff>
    </xdr:from>
    <xdr:to>
      <xdr:col>34</xdr:col>
      <xdr:colOff>31751</xdr:colOff>
      <xdr:row>107</xdr:row>
      <xdr:rowOff>0</xdr:rowOff>
    </xdr:to>
    <xdr:graphicFrame macro="">
      <xdr:nvGraphicFramePr>
        <xdr:cNvPr id="9" name="Graf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26193</xdr:colOff>
      <xdr:row>43</xdr:row>
      <xdr:rowOff>164306</xdr:rowOff>
    </xdr:from>
    <xdr:to>
      <xdr:col>21</xdr:col>
      <xdr:colOff>250030</xdr:colOff>
      <xdr:row>105</xdr:row>
      <xdr:rowOff>71437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Oddeleni%20hodnoceni%20VO\_Rozpracovane\Korelace\KM5%20III_Navrh%20vydaju%20SR%20VaVaI_Priloha_F_2021-05-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I. F Souhrn"/>
      <sheetName val="MZV"/>
      <sheetName val="MO"/>
      <sheetName val="MPSV"/>
      <sheetName val="MV"/>
      <sheetName val="MŽP"/>
      <sheetName val="MPO"/>
      <sheetName val="MD"/>
      <sheetName val="MZe"/>
      <sheetName val="MSMT"/>
      <sheetName val="MK"/>
      <sheetName val="MZd"/>
      <sheetName val="AV"/>
      <sheetName val="Vysvětlivky"/>
    </sheetNames>
    <sheetDataSet>
      <sheetData sheetId="0">
        <row r="4">
          <cell r="C4" t="str">
            <v>2018                        dle zákona
 č. 474/2017 o SR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tabSelected="1" topLeftCell="A40" zoomScale="70" zoomScaleNormal="70" workbookViewId="0">
      <selection activeCell="M4" sqref="M4"/>
    </sheetView>
  </sheetViews>
  <sheetFormatPr defaultRowHeight="15" x14ac:dyDescent="0.25"/>
  <cols>
    <col min="2" max="2" width="51.7109375" customWidth="1"/>
    <col min="4" max="4" width="15.5703125" customWidth="1"/>
    <col min="5" max="5" width="11" customWidth="1"/>
    <col min="6" max="6" width="11.42578125" hidden="1" customWidth="1"/>
    <col min="7" max="7" width="10.42578125" customWidth="1"/>
    <col min="8" max="8" width="10.5703125" hidden="1" customWidth="1"/>
    <col min="9" max="9" width="10.85546875" customWidth="1"/>
    <col min="10" max="10" width="11.42578125" customWidth="1"/>
    <col min="11" max="11" width="11.85546875" customWidth="1"/>
    <col min="12" max="12" width="11.140625" customWidth="1"/>
    <col min="13" max="14" width="11" customWidth="1"/>
    <col min="15" max="16" width="12.85546875" customWidth="1"/>
    <col min="18" max="18" width="49.5703125" customWidth="1"/>
    <col min="20" max="20" width="12.28515625" customWidth="1"/>
    <col min="21" max="21" width="17.85546875" customWidth="1"/>
    <col min="22" max="22" width="15.28515625" customWidth="1"/>
    <col min="23" max="23" width="12.7109375" customWidth="1"/>
    <col min="24" max="24" width="15.28515625" customWidth="1"/>
  </cols>
  <sheetData>
    <row r="1" spans="1:24" ht="18.75" x14ac:dyDescent="0.3">
      <c r="B1" s="1" t="s">
        <v>0</v>
      </c>
      <c r="D1" s="2"/>
      <c r="E1" s="3"/>
      <c r="G1" s="3"/>
      <c r="H1" s="3"/>
      <c r="I1" s="3"/>
      <c r="J1" s="3"/>
      <c r="O1" s="3"/>
      <c r="P1" s="3"/>
    </row>
    <row r="2" spans="1:24" ht="18.75" x14ac:dyDescent="0.3">
      <c r="B2" s="1"/>
      <c r="D2" s="2"/>
      <c r="E2" s="3"/>
      <c r="G2" s="3"/>
      <c r="H2" s="3"/>
      <c r="I2" s="3"/>
      <c r="J2" s="3"/>
      <c r="O2" s="3"/>
      <c r="P2" s="3"/>
    </row>
    <row r="3" spans="1:24" ht="19.5" thickBot="1" x14ac:dyDescent="0.35">
      <c r="B3" s="4"/>
      <c r="D3" s="2"/>
      <c r="E3" s="3"/>
      <c r="G3" s="3"/>
      <c r="H3" s="3"/>
      <c r="J3" s="164" t="s">
        <v>79</v>
      </c>
      <c r="K3" s="165"/>
      <c r="O3" s="3"/>
      <c r="P3" s="3"/>
    </row>
    <row r="4" spans="1:24" ht="143.25" thickBot="1" x14ac:dyDescent="0.3">
      <c r="A4" s="6" t="s">
        <v>52</v>
      </c>
      <c r="B4" s="6" t="s">
        <v>1</v>
      </c>
      <c r="C4" s="9" t="s">
        <v>12</v>
      </c>
      <c r="D4" s="146" t="str">
        <f>+'[1]III. F Souhrn'!C4</f>
        <v>2018                        dle zákona
 č. 474/2017 o SR</v>
      </c>
      <c r="E4" s="10" t="s">
        <v>2</v>
      </c>
      <c r="F4" s="10" t="s">
        <v>3</v>
      </c>
      <c r="G4" s="10" t="s">
        <v>4</v>
      </c>
      <c r="H4" s="10" t="s">
        <v>5</v>
      </c>
      <c r="I4" s="10" t="s">
        <v>6</v>
      </c>
      <c r="J4" s="10" t="s">
        <v>7</v>
      </c>
      <c r="K4" s="9" t="s">
        <v>80</v>
      </c>
      <c r="L4" s="9" t="s">
        <v>9</v>
      </c>
      <c r="M4" s="118" t="s">
        <v>84</v>
      </c>
      <c r="N4" s="118" t="s">
        <v>77</v>
      </c>
      <c r="O4" s="6" t="s">
        <v>76</v>
      </c>
      <c r="P4" s="159" t="s">
        <v>81</v>
      </c>
      <c r="Q4" s="9" t="s">
        <v>10</v>
      </c>
      <c r="R4" s="10" t="s">
        <v>11</v>
      </c>
      <c r="S4" s="9" t="s">
        <v>12</v>
      </c>
      <c r="T4" s="126" t="s">
        <v>78</v>
      </c>
      <c r="U4" s="153" t="s">
        <v>74</v>
      </c>
      <c r="V4" s="147" t="s">
        <v>73</v>
      </c>
      <c r="W4" s="6" t="s">
        <v>82</v>
      </c>
      <c r="X4" s="6" t="s">
        <v>83</v>
      </c>
    </row>
    <row r="5" spans="1:24" x14ac:dyDescent="0.25">
      <c r="A5" s="59">
        <v>1</v>
      </c>
      <c r="B5" s="60" t="s">
        <v>14</v>
      </c>
      <c r="C5" s="143" t="s">
        <v>15</v>
      </c>
      <c r="D5" s="136">
        <v>1610428</v>
      </c>
      <c r="E5" s="137">
        <v>1610428</v>
      </c>
      <c r="F5" s="137">
        <v>1679524</v>
      </c>
      <c r="G5" s="137">
        <v>1679523.7050000001</v>
      </c>
      <c r="H5" s="138">
        <v>1970167.689</v>
      </c>
      <c r="I5" s="139">
        <v>1969645.7960000001</v>
      </c>
      <c r="J5" s="139">
        <v>1671426.1359999999</v>
      </c>
      <c r="K5" s="141">
        <f t="shared" ref="K5:K33" si="0">SUM(J5/D5)</f>
        <v>1.0378769718360585</v>
      </c>
      <c r="L5" s="162">
        <f t="shared" ref="L5:L33" si="1">SUM(J5/I5)</f>
        <v>0.8485922389672137</v>
      </c>
      <c r="M5" s="166">
        <f t="shared" ref="M5:M34" si="2">SUM(O5/J5)</f>
        <v>1.2315082046796473</v>
      </c>
      <c r="N5" s="157">
        <f t="shared" ref="N5:N34" si="3">+O5-J5</f>
        <v>386948.86400000006</v>
      </c>
      <c r="O5" s="140">
        <v>2058375</v>
      </c>
      <c r="P5" s="140"/>
      <c r="Q5" s="162">
        <f t="shared" ref="Q5:Q33" si="4">SUM(O5/I5)</f>
        <v>1.0450483047155956</v>
      </c>
      <c r="R5" s="142" t="s">
        <v>14</v>
      </c>
      <c r="S5" s="143" t="s">
        <v>15</v>
      </c>
      <c r="T5" s="144">
        <f t="shared" ref="T5:T33" si="5">SUM(O5/D5)</f>
        <v>1.2781540062641732</v>
      </c>
      <c r="U5" s="154">
        <f t="shared" ref="U5:U34" si="6">SUM(N5*5)</f>
        <v>1934744.3200000003</v>
      </c>
      <c r="V5" s="150">
        <f t="shared" ref="V5:V34" si="7">SUM(U5+J5)</f>
        <v>3606170.4560000002</v>
      </c>
      <c r="W5" s="145">
        <f t="shared" ref="W5:W33" si="8">SUM(V5/D5)</f>
        <v>2.2392621439766325</v>
      </c>
      <c r="X5" s="145">
        <f t="shared" ref="X5:X33" si="9">SUM(V5/J5)</f>
        <v>2.1575410233982368</v>
      </c>
    </row>
    <row r="6" spans="1:24" x14ac:dyDescent="0.25">
      <c r="A6" s="59">
        <v>2</v>
      </c>
      <c r="B6" s="60" t="s">
        <v>16</v>
      </c>
      <c r="C6" s="68" t="s">
        <v>15</v>
      </c>
      <c r="D6" s="61">
        <v>734026</v>
      </c>
      <c r="E6" s="62">
        <v>734026</v>
      </c>
      <c r="F6" s="62">
        <v>751205</v>
      </c>
      <c r="G6" s="62">
        <v>751204.90399999998</v>
      </c>
      <c r="H6" s="63">
        <v>845751.478</v>
      </c>
      <c r="I6" s="64">
        <v>844909.25199999998</v>
      </c>
      <c r="J6" s="64">
        <v>715964.75600000005</v>
      </c>
      <c r="K6" s="66">
        <f t="shared" si="0"/>
        <v>0.9753942721374993</v>
      </c>
      <c r="L6" s="100">
        <f t="shared" si="1"/>
        <v>0.84738657353464519</v>
      </c>
      <c r="M6" s="166">
        <f t="shared" si="2"/>
        <v>1.2315075464412943</v>
      </c>
      <c r="N6" s="158">
        <f t="shared" si="3"/>
        <v>165751.24399999995</v>
      </c>
      <c r="O6" s="65">
        <v>881716</v>
      </c>
      <c r="P6" s="65"/>
      <c r="Q6" s="100">
        <f t="shared" si="4"/>
        <v>1.0435629600609464</v>
      </c>
      <c r="R6" s="67" t="s">
        <v>16</v>
      </c>
      <c r="S6" s="68" t="s">
        <v>15</v>
      </c>
      <c r="T6" s="127">
        <f t="shared" si="5"/>
        <v>1.2012054068929439</v>
      </c>
      <c r="U6" s="155">
        <f t="shared" si="6"/>
        <v>828756.21999999974</v>
      </c>
      <c r="V6" s="151">
        <f t="shared" si="7"/>
        <v>1544720.9759999998</v>
      </c>
      <c r="W6" s="69">
        <f t="shared" si="8"/>
        <v>2.1044499459147219</v>
      </c>
      <c r="X6" s="69">
        <f t="shared" si="9"/>
        <v>2.1575377322064715</v>
      </c>
    </row>
    <row r="7" spans="1:24" x14ac:dyDescent="0.25">
      <c r="A7" s="59">
        <v>1</v>
      </c>
      <c r="B7" s="60" t="s">
        <v>17</v>
      </c>
      <c r="C7" s="68" t="s">
        <v>15</v>
      </c>
      <c r="D7" s="61">
        <v>728233</v>
      </c>
      <c r="E7" s="62">
        <v>728233</v>
      </c>
      <c r="F7" s="62">
        <v>755072</v>
      </c>
      <c r="G7" s="62">
        <v>755071.54399999999</v>
      </c>
      <c r="H7" s="63">
        <v>887536.38800000004</v>
      </c>
      <c r="I7" s="64">
        <v>887167.01300000004</v>
      </c>
      <c r="J7" s="64">
        <v>769761.94500000007</v>
      </c>
      <c r="K7" s="66">
        <f t="shared" si="0"/>
        <v>1.0570270023467765</v>
      </c>
      <c r="L7" s="100">
        <f t="shared" si="1"/>
        <v>0.86766294702167879</v>
      </c>
      <c r="M7" s="166">
        <f t="shared" si="2"/>
        <v>1.2315080086220682</v>
      </c>
      <c r="N7" s="158">
        <f t="shared" si="3"/>
        <v>178206.05499999993</v>
      </c>
      <c r="O7" s="70">
        <v>947968</v>
      </c>
      <c r="P7" s="70"/>
      <c r="Q7" s="100">
        <f t="shared" si="4"/>
        <v>1.0685338680418226</v>
      </c>
      <c r="R7" s="67" t="s">
        <v>17</v>
      </c>
      <c r="S7" s="68" t="s">
        <v>15</v>
      </c>
      <c r="T7" s="127">
        <f t="shared" si="5"/>
        <v>1.3017372187198328</v>
      </c>
      <c r="U7" s="156">
        <f t="shared" si="6"/>
        <v>891030.27499999967</v>
      </c>
      <c r="V7" s="151">
        <f t="shared" si="7"/>
        <v>1660792.2199999997</v>
      </c>
      <c r="W7" s="69">
        <f t="shared" si="8"/>
        <v>2.280578084212058</v>
      </c>
      <c r="X7" s="69">
        <f t="shared" si="9"/>
        <v>2.1575400431103406</v>
      </c>
    </row>
    <row r="8" spans="1:24" x14ac:dyDescent="0.25">
      <c r="A8" s="59">
        <v>1</v>
      </c>
      <c r="B8" s="60" t="s">
        <v>18</v>
      </c>
      <c r="C8" s="68" t="s">
        <v>15</v>
      </c>
      <c r="D8" s="61">
        <v>584313</v>
      </c>
      <c r="E8" s="62">
        <v>584313</v>
      </c>
      <c r="F8" s="62">
        <v>607322</v>
      </c>
      <c r="G8" s="62">
        <v>607321.951</v>
      </c>
      <c r="H8" s="63">
        <v>695274.15100000007</v>
      </c>
      <c r="I8" s="64">
        <v>694962.85100000002</v>
      </c>
      <c r="J8" s="64">
        <v>588059.02800000005</v>
      </c>
      <c r="K8" s="66">
        <f t="shared" si="0"/>
        <v>1.0064109954767395</v>
      </c>
      <c r="L8" s="100">
        <f t="shared" si="1"/>
        <v>0.8461733273279668</v>
      </c>
      <c r="M8" s="166">
        <f t="shared" si="2"/>
        <v>1.2315073241252916</v>
      </c>
      <c r="N8" s="158">
        <f t="shared" si="3"/>
        <v>136139.97199999995</v>
      </c>
      <c r="O8" s="65">
        <v>724199</v>
      </c>
      <c r="P8" s="65"/>
      <c r="Q8" s="100">
        <f t="shared" si="4"/>
        <v>1.042068650083859</v>
      </c>
      <c r="R8" s="67" t="s">
        <v>18</v>
      </c>
      <c r="S8" s="68" t="s">
        <v>15</v>
      </c>
      <c r="T8" s="127">
        <f t="shared" si="5"/>
        <v>1.2394025120098304</v>
      </c>
      <c r="U8" s="156">
        <f t="shared" si="6"/>
        <v>680699.85999999975</v>
      </c>
      <c r="V8" s="151">
        <f t="shared" si="7"/>
        <v>1268758.8879999998</v>
      </c>
      <c r="W8" s="69">
        <f t="shared" si="8"/>
        <v>2.1713685781421939</v>
      </c>
      <c r="X8" s="69">
        <f t="shared" si="9"/>
        <v>2.1575366206264581</v>
      </c>
    </row>
    <row r="9" spans="1:24" x14ac:dyDescent="0.25">
      <c r="A9" s="59">
        <v>2</v>
      </c>
      <c r="B9" s="60" t="s">
        <v>21</v>
      </c>
      <c r="C9" s="68" t="s">
        <v>15</v>
      </c>
      <c r="D9" s="61">
        <v>311908</v>
      </c>
      <c r="E9" s="62">
        <v>311908</v>
      </c>
      <c r="F9" s="62">
        <v>319463</v>
      </c>
      <c r="G9" s="62">
        <v>319462.772</v>
      </c>
      <c r="H9" s="63">
        <v>369654.77</v>
      </c>
      <c r="I9" s="64">
        <v>369645.37300000002</v>
      </c>
      <c r="J9" s="64">
        <v>312251.55499999999</v>
      </c>
      <c r="K9" s="66">
        <f t="shared" si="0"/>
        <v>1.0011014626107697</v>
      </c>
      <c r="L9" s="100">
        <f t="shared" si="1"/>
        <v>0.8447327568739782</v>
      </c>
      <c r="M9" s="166">
        <f t="shared" si="2"/>
        <v>1.2315070776829278</v>
      </c>
      <c r="N9" s="158">
        <f t="shared" si="3"/>
        <v>72288.445000000007</v>
      </c>
      <c r="O9" s="70">
        <v>384540</v>
      </c>
      <c r="P9" s="70"/>
      <c r="Q9" s="100">
        <f t="shared" si="4"/>
        <v>1.0402943688409161</v>
      </c>
      <c r="R9" s="67" t="s">
        <v>21</v>
      </c>
      <c r="S9" s="68" t="s">
        <v>15</v>
      </c>
      <c r="T9" s="127">
        <f t="shared" si="5"/>
        <v>1.232863536683894</v>
      </c>
      <c r="U9" s="156">
        <f t="shared" si="6"/>
        <v>361442.22500000003</v>
      </c>
      <c r="V9" s="151">
        <f t="shared" si="7"/>
        <v>673693.78</v>
      </c>
      <c r="W9" s="69">
        <f t="shared" si="8"/>
        <v>2.1599118329763907</v>
      </c>
      <c r="X9" s="69">
        <f t="shared" si="9"/>
        <v>2.1575353884146389</v>
      </c>
    </row>
    <row r="10" spans="1:24" x14ac:dyDescent="0.25">
      <c r="A10" s="59">
        <v>1</v>
      </c>
      <c r="B10" s="60" t="s">
        <v>26</v>
      </c>
      <c r="C10" s="68" t="s">
        <v>15</v>
      </c>
      <c r="D10" s="61">
        <v>226647</v>
      </c>
      <c r="E10" s="62">
        <v>226647</v>
      </c>
      <c r="F10" s="62">
        <v>235892</v>
      </c>
      <c r="G10" s="62">
        <v>235892.19400000002</v>
      </c>
      <c r="H10" s="63">
        <v>273074.68099999998</v>
      </c>
      <c r="I10" s="64">
        <v>272798.66600000003</v>
      </c>
      <c r="J10" s="64">
        <v>230625.97899999999</v>
      </c>
      <c r="K10" s="66">
        <f t="shared" si="0"/>
        <v>1.0175558423451445</v>
      </c>
      <c r="L10" s="100">
        <f t="shared" si="1"/>
        <v>0.84540728289338474</v>
      </c>
      <c r="M10" s="166">
        <f t="shared" si="2"/>
        <v>1.2315091354040388</v>
      </c>
      <c r="N10" s="158">
        <f t="shared" si="3"/>
        <v>53392.021000000008</v>
      </c>
      <c r="O10" s="70">
        <v>284018</v>
      </c>
      <c r="P10" s="70"/>
      <c r="Q10" s="100">
        <f t="shared" si="4"/>
        <v>1.0411267920203098</v>
      </c>
      <c r="R10" s="67" t="s">
        <v>26</v>
      </c>
      <c r="S10" s="68" t="s">
        <v>15</v>
      </c>
      <c r="T10" s="127">
        <f t="shared" si="5"/>
        <v>1.2531293156317975</v>
      </c>
      <c r="U10" s="156">
        <f t="shared" si="6"/>
        <v>266960.10500000004</v>
      </c>
      <c r="V10" s="151">
        <f t="shared" si="7"/>
        <v>497586.08400000003</v>
      </c>
      <c r="W10" s="69">
        <f t="shared" si="8"/>
        <v>2.1954232087784087</v>
      </c>
      <c r="X10" s="69">
        <f t="shared" si="9"/>
        <v>2.157545677020194</v>
      </c>
    </row>
    <row r="11" spans="1:24" x14ac:dyDescent="0.25">
      <c r="A11" s="59">
        <v>2</v>
      </c>
      <c r="B11" s="60" t="s">
        <v>19</v>
      </c>
      <c r="C11" s="73" t="s">
        <v>20</v>
      </c>
      <c r="D11" s="61">
        <v>460900</v>
      </c>
      <c r="E11" s="62">
        <v>460900</v>
      </c>
      <c r="F11" s="62">
        <v>468075</v>
      </c>
      <c r="G11" s="62">
        <v>468075.413</v>
      </c>
      <c r="H11" s="63">
        <v>504398.96799999999</v>
      </c>
      <c r="I11" s="64">
        <v>504043.20799999998</v>
      </c>
      <c r="J11" s="64">
        <v>426784.12300000002</v>
      </c>
      <c r="K11" s="71">
        <f t="shared" si="0"/>
        <v>0.92597987198958565</v>
      </c>
      <c r="L11" s="100">
        <f t="shared" si="1"/>
        <v>0.84672130528936729</v>
      </c>
      <c r="M11" s="166">
        <f t="shared" si="2"/>
        <v>1.211507111289611</v>
      </c>
      <c r="N11" s="158">
        <f t="shared" si="3"/>
        <v>90267.876999999979</v>
      </c>
      <c r="O11" s="70">
        <v>517052</v>
      </c>
      <c r="P11" s="70"/>
      <c r="Q11" s="100">
        <f t="shared" si="4"/>
        <v>1.0258088826384901</v>
      </c>
      <c r="R11" s="72" t="s">
        <v>19</v>
      </c>
      <c r="S11" s="73" t="s">
        <v>20</v>
      </c>
      <c r="T11" s="128">
        <f t="shared" si="5"/>
        <v>1.1218311998264265</v>
      </c>
      <c r="U11" s="156">
        <f t="shared" si="6"/>
        <v>451339.38499999989</v>
      </c>
      <c r="V11" s="151">
        <f t="shared" si="7"/>
        <v>878123.50799999991</v>
      </c>
      <c r="W11" s="74">
        <f t="shared" si="8"/>
        <v>1.9052365111737901</v>
      </c>
      <c r="X11" s="74">
        <f t="shared" si="9"/>
        <v>2.0575355564480544</v>
      </c>
    </row>
    <row r="12" spans="1:24" x14ac:dyDescent="0.25">
      <c r="A12" s="59">
        <v>1</v>
      </c>
      <c r="B12" s="60" t="s">
        <v>24</v>
      </c>
      <c r="C12" s="73" t="s">
        <v>20</v>
      </c>
      <c r="D12" s="61">
        <v>274051</v>
      </c>
      <c r="E12" s="62">
        <v>274051</v>
      </c>
      <c r="F12" s="62">
        <v>277156</v>
      </c>
      <c r="G12" s="62">
        <v>277155.61800000002</v>
      </c>
      <c r="H12" s="63">
        <v>310738.19699999999</v>
      </c>
      <c r="I12" s="64">
        <v>310261.19699999999</v>
      </c>
      <c r="J12" s="64">
        <v>262172.467</v>
      </c>
      <c r="K12" s="71">
        <f t="shared" si="0"/>
        <v>0.95665575750498999</v>
      </c>
      <c r="L12" s="100">
        <f t="shared" si="1"/>
        <v>0.84500565824865304</v>
      </c>
      <c r="M12" s="166">
        <f t="shared" si="2"/>
        <v>1.211507843041352</v>
      </c>
      <c r="N12" s="158">
        <f t="shared" si="3"/>
        <v>55451.532999999996</v>
      </c>
      <c r="O12" s="70">
        <v>317624</v>
      </c>
      <c r="P12" s="70"/>
      <c r="Q12" s="100">
        <f t="shared" si="4"/>
        <v>1.0237309823825633</v>
      </c>
      <c r="R12" s="72" t="s">
        <v>24</v>
      </c>
      <c r="S12" s="73" t="s">
        <v>20</v>
      </c>
      <c r="T12" s="128">
        <f t="shared" si="5"/>
        <v>1.158995953307961</v>
      </c>
      <c r="U12" s="156">
        <f t="shared" si="6"/>
        <v>277257.66499999998</v>
      </c>
      <c r="V12" s="151">
        <f t="shared" si="7"/>
        <v>539430.13199999998</v>
      </c>
      <c r="W12" s="74">
        <f t="shared" si="8"/>
        <v>1.9683567365198449</v>
      </c>
      <c r="X12" s="74">
        <f t="shared" si="9"/>
        <v>2.0575392152067593</v>
      </c>
    </row>
    <row r="13" spans="1:24" x14ac:dyDescent="0.25">
      <c r="A13">
        <v>3</v>
      </c>
      <c r="B13" s="11" t="s">
        <v>25</v>
      </c>
      <c r="C13" s="20" t="s">
        <v>20</v>
      </c>
      <c r="D13" s="12">
        <v>255552</v>
      </c>
      <c r="E13" s="13">
        <v>255552</v>
      </c>
      <c r="F13" s="13">
        <v>262072</v>
      </c>
      <c r="G13" s="13">
        <v>262072.27100000001</v>
      </c>
      <c r="H13" s="14">
        <v>282107.20500000002</v>
      </c>
      <c r="I13" s="15">
        <v>281730.152</v>
      </c>
      <c r="J13" s="15">
        <v>238248.62900000002</v>
      </c>
      <c r="K13" s="18">
        <f t="shared" si="0"/>
        <v>0.93229021490733788</v>
      </c>
      <c r="L13" s="92">
        <f t="shared" si="1"/>
        <v>0.84566251538457982</v>
      </c>
      <c r="M13" s="166">
        <f t="shared" si="2"/>
        <v>1.2115074962299153</v>
      </c>
      <c r="N13" s="117">
        <f t="shared" si="3"/>
        <v>50391.370999999985</v>
      </c>
      <c r="O13" s="16">
        <v>288640</v>
      </c>
      <c r="P13" s="16"/>
      <c r="Q13" s="92">
        <f t="shared" si="4"/>
        <v>1.0245264766690645</v>
      </c>
      <c r="R13" s="19" t="s">
        <v>25</v>
      </c>
      <c r="S13" s="20" t="s">
        <v>20</v>
      </c>
      <c r="T13" s="129">
        <f t="shared" si="5"/>
        <v>1.1294765840220387</v>
      </c>
      <c r="U13" s="156">
        <f t="shared" si="6"/>
        <v>251956.85499999992</v>
      </c>
      <c r="V13" s="151">
        <f t="shared" si="7"/>
        <v>490205.48399999994</v>
      </c>
      <c r="W13" s="74">
        <f t="shared" si="8"/>
        <v>1.9182220604808413</v>
      </c>
      <c r="X13" s="74">
        <f t="shared" si="9"/>
        <v>2.0575374811495761</v>
      </c>
    </row>
    <row r="14" spans="1:24" x14ac:dyDescent="0.25">
      <c r="A14">
        <v>1</v>
      </c>
      <c r="B14" s="22" t="s">
        <v>27</v>
      </c>
      <c r="C14" s="20" t="s">
        <v>20</v>
      </c>
      <c r="D14" s="12">
        <v>197054</v>
      </c>
      <c r="E14" s="13">
        <v>197054</v>
      </c>
      <c r="F14" s="13">
        <v>199710</v>
      </c>
      <c r="G14" s="13">
        <v>199710.42</v>
      </c>
      <c r="H14" s="14">
        <v>214197.481</v>
      </c>
      <c r="I14" s="15">
        <v>213950.60500000001</v>
      </c>
      <c r="J14" s="15">
        <v>180112.859</v>
      </c>
      <c r="K14" s="18">
        <f t="shared" si="0"/>
        <v>0.91402792635521224</v>
      </c>
      <c r="L14" s="92">
        <f t="shared" si="1"/>
        <v>0.8418431861877651</v>
      </c>
      <c r="M14" s="166">
        <f t="shared" si="2"/>
        <v>1.2115070584715997</v>
      </c>
      <c r="N14" s="117">
        <f t="shared" si="3"/>
        <v>38095.141000000003</v>
      </c>
      <c r="O14" s="16">
        <v>218208</v>
      </c>
      <c r="P14" s="16"/>
      <c r="Q14" s="92">
        <f t="shared" si="4"/>
        <v>1.0198989621926986</v>
      </c>
      <c r="R14" s="28" t="s">
        <v>27</v>
      </c>
      <c r="S14" s="20" t="s">
        <v>20</v>
      </c>
      <c r="T14" s="129">
        <f t="shared" si="5"/>
        <v>1.1073512844194993</v>
      </c>
      <c r="U14" s="156">
        <f t="shared" si="6"/>
        <v>190475.70500000002</v>
      </c>
      <c r="V14" s="151">
        <f t="shared" si="7"/>
        <v>370588.56400000001</v>
      </c>
      <c r="W14" s="74">
        <f t="shared" si="8"/>
        <v>1.8806447166766471</v>
      </c>
      <c r="X14" s="74">
        <f t="shared" si="9"/>
        <v>2.0575352923579988</v>
      </c>
    </row>
    <row r="15" spans="1:24" x14ac:dyDescent="0.25">
      <c r="A15" s="59">
        <v>1</v>
      </c>
      <c r="B15" s="60" t="s">
        <v>31</v>
      </c>
      <c r="C15" s="73" t="s">
        <v>20</v>
      </c>
      <c r="D15" s="61">
        <v>106814</v>
      </c>
      <c r="E15" s="62">
        <v>106814</v>
      </c>
      <c r="F15" s="62">
        <v>109987</v>
      </c>
      <c r="G15" s="62">
        <v>109987.249</v>
      </c>
      <c r="H15" s="63">
        <v>127746.249</v>
      </c>
      <c r="I15" s="64">
        <v>127636.91500000001</v>
      </c>
      <c r="J15" s="64">
        <v>106629.31200000001</v>
      </c>
      <c r="K15" s="71">
        <f t="shared" si="0"/>
        <v>0.99827093826651947</v>
      </c>
      <c r="L15" s="100">
        <f t="shared" si="1"/>
        <v>0.83541122879693541</v>
      </c>
      <c r="M15" s="166">
        <f t="shared" si="2"/>
        <v>1.2115055192328352</v>
      </c>
      <c r="N15" s="158">
        <f t="shared" si="3"/>
        <v>22552.687999999995</v>
      </c>
      <c r="O15" s="70">
        <v>129182</v>
      </c>
      <c r="P15" s="70"/>
      <c r="Q15" s="100">
        <f t="shared" si="4"/>
        <v>1.0121053145165722</v>
      </c>
      <c r="R15" s="72" t="s">
        <v>31</v>
      </c>
      <c r="S15" s="73" t="s">
        <v>20</v>
      </c>
      <c r="T15" s="128">
        <f t="shared" si="5"/>
        <v>1.2094107513996293</v>
      </c>
      <c r="U15" s="156">
        <f t="shared" si="6"/>
        <v>112763.43999999997</v>
      </c>
      <c r="V15" s="151">
        <f t="shared" si="7"/>
        <v>219392.75199999998</v>
      </c>
      <c r="W15" s="74">
        <f t="shared" si="8"/>
        <v>2.0539700039320685</v>
      </c>
      <c r="X15" s="74">
        <f t="shared" si="9"/>
        <v>2.0575275961641766</v>
      </c>
    </row>
    <row r="16" spans="1:24" x14ac:dyDescent="0.25">
      <c r="A16">
        <v>5</v>
      </c>
      <c r="B16" s="22" t="s">
        <v>39</v>
      </c>
      <c r="C16" s="20" t="s">
        <v>20</v>
      </c>
      <c r="D16" s="12">
        <v>7094</v>
      </c>
      <c r="E16" s="13">
        <v>7094</v>
      </c>
      <c r="F16" s="13">
        <v>7094</v>
      </c>
      <c r="G16" s="13">
        <v>7093.5889999999999</v>
      </c>
      <c r="H16" s="14">
        <v>9479.0069999999996</v>
      </c>
      <c r="I16" s="15">
        <v>9413.0069999999996</v>
      </c>
      <c r="J16" s="15">
        <v>6901.1559999999999</v>
      </c>
      <c r="K16" s="18">
        <f t="shared" si="0"/>
        <v>0.97281590076120661</v>
      </c>
      <c r="L16" s="91">
        <f t="shared" si="1"/>
        <v>0.73315105364311317</v>
      </c>
      <c r="M16" s="166">
        <f t="shared" si="2"/>
        <v>1.2115361542327112</v>
      </c>
      <c r="N16" s="117">
        <f t="shared" si="3"/>
        <v>1459.8440000000001</v>
      </c>
      <c r="O16" s="16">
        <v>8361</v>
      </c>
      <c r="P16" s="16"/>
      <c r="Q16" s="91">
        <f t="shared" si="4"/>
        <v>0.88823900800243749</v>
      </c>
      <c r="R16" s="28" t="s">
        <v>39</v>
      </c>
      <c r="S16" s="20" t="s">
        <v>20</v>
      </c>
      <c r="T16" s="129">
        <f t="shared" si="5"/>
        <v>1.1786016351846631</v>
      </c>
      <c r="U16" s="156">
        <f t="shared" si="6"/>
        <v>7299.22</v>
      </c>
      <c r="V16" s="151">
        <f t="shared" si="7"/>
        <v>14200.376</v>
      </c>
      <c r="W16" s="74">
        <f t="shared" si="8"/>
        <v>2.0017445728784891</v>
      </c>
      <c r="X16" s="74">
        <f t="shared" si="9"/>
        <v>2.0576807711635556</v>
      </c>
    </row>
    <row r="17" spans="1:24" x14ac:dyDescent="0.25">
      <c r="A17" s="59">
        <v>2</v>
      </c>
      <c r="B17" s="75" t="s">
        <v>22</v>
      </c>
      <c r="C17" s="78" t="s">
        <v>23</v>
      </c>
      <c r="D17" s="61">
        <v>287983</v>
      </c>
      <c r="E17" s="62">
        <v>287983</v>
      </c>
      <c r="F17" s="62">
        <v>290674</v>
      </c>
      <c r="G17" s="62">
        <v>290673.89600000001</v>
      </c>
      <c r="H17" s="63">
        <v>308418.43</v>
      </c>
      <c r="I17" s="64">
        <v>307256.00199999998</v>
      </c>
      <c r="J17" s="64">
        <v>259231.666</v>
      </c>
      <c r="K17" s="76">
        <f t="shared" si="0"/>
        <v>0.900163086015494</v>
      </c>
      <c r="L17" s="100">
        <f t="shared" si="1"/>
        <v>0.84369927458731964</v>
      </c>
      <c r="M17" s="166">
        <f t="shared" si="2"/>
        <v>1.2015083064736389</v>
      </c>
      <c r="N17" s="158">
        <f t="shared" si="3"/>
        <v>52237.334000000003</v>
      </c>
      <c r="O17" s="65">
        <v>311469</v>
      </c>
      <c r="P17" s="65"/>
      <c r="Q17" s="100">
        <f t="shared" si="4"/>
        <v>1.013711686582448</v>
      </c>
      <c r="R17" s="77" t="s">
        <v>22</v>
      </c>
      <c r="S17" s="78" t="s">
        <v>23</v>
      </c>
      <c r="T17" s="130">
        <f t="shared" si="5"/>
        <v>1.0815534250285608</v>
      </c>
      <c r="U17" s="156">
        <f t="shared" si="6"/>
        <v>261186.67</v>
      </c>
      <c r="V17" s="151">
        <f t="shared" si="7"/>
        <v>520418.33600000001</v>
      </c>
      <c r="W17" s="79">
        <f t="shared" si="8"/>
        <v>1.8071147810808277</v>
      </c>
      <c r="X17" s="79">
        <f t="shared" si="9"/>
        <v>2.0075415323681947</v>
      </c>
    </row>
    <row r="18" spans="1:24" x14ac:dyDescent="0.25">
      <c r="A18">
        <v>3</v>
      </c>
      <c r="B18" s="11" t="s">
        <v>28</v>
      </c>
      <c r="C18" s="26" t="s">
        <v>23</v>
      </c>
      <c r="D18" s="12">
        <v>187501</v>
      </c>
      <c r="E18" s="13">
        <v>187501</v>
      </c>
      <c r="F18" s="13">
        <v>191399</v>
      </c>
      <c r="G18" s="13">
        <v>191399.12700000001</v>
      </c>
      <c r="H18" s="14">
        <v>203803.07</v>
      </c>
      <c r="I18" s="15">
        <v>203504.81299999999</v>
      </c>
      <c r="J18" s="15">
        <v>171277.61000000002</v>
      </c>
      <c r="K18" s="24">
        <f t="shared" si="0"/>
        <v>0.91347571479618783</v>
      </c>
      <c r="L18" s="163">
        <f t="shared" si="1"/>
        <v>0.84163911150347104</v>
      </c>
      <c r="M18" s="166">
        <f t="shared" si="2"/>
        <v>1.2015055558049881</v>
      </c>
      <c r="N18" s="117">
        <f t="shared" si="3"/>
        <v>34513.389999999985</v>
      </c>
      <c r="O18" s="16">
        <v>205791</v>
      </c>
      <c r="P18" s="16"/>
      <c r="Q18" s="92">
        <f t="shared" si="4"/>
        <v>1.0112340684541943</v>
      </c>
      <c r="R18" s="29" t="s">
        <v>28</v>
      </c>
      <c r="S18" s="26" t="s">
        <v>23</v>
      </c>
      <c r="T18" s="131">
        <f t="shared" si="5"/>
        <v>1.0975461464205525</v>
      </c>
      <c r="U18" s="156">
        <f t="shared" si="6"/>
        <v>172566.94999999992</v>
      </c>
      <c r="V18" s="151">
        <f t="shared" si="7"/>
        <v>343844.55999999994</v>
      </c>
      <c r="W18" s="79">
        <f t="shared" si="8"/>
        <v>1.8338278729180109</v>
      </c>
      <c r="X18" s="79">
        <f t="shared" si="9"/>
        <v>2.0075277790249402</v>
      </c>
    </row>
    <row r="19" spans="1:24" x14ac:dyDescent="0.25">
      <c r="A19" s="59">
        <v>2</v>
      </c>
      <c r="B19" s="60" t="s">
        <v>29</v>
      </c>
      <c r="C19" s="78" t="s">
        <v>23</v>
      </c>
      <c r="D19" s="61">
        <v>135538</v>
      </c>
      <c r="E19" s="62">
        <v>135538</v>
      </c>
      <c r="F19" s="62">
        <v>136676</v>
      </c>
      <c r="G19" s="62">
        <v>136676.345</v>
      </c>
      <c r="H19" s="63">
        <v>147365.853</v>
      </c>
      <c r="I19" s="64">
        <v>147029.693</v>
      </c>
      <c r="J19" s="64">
        <v>123305.97500000001</v>
      </c>
      <c r="K19" s="76">
        <f t="shared" si="0"/>
        <v>0.90975206215231152</v>
      </c>
      <c r="L19" s="100">
        <f t="shared" si="1"/>
        <v>0.83864675552304935</v>
      </c>
      <c r="M19" s="166">
        <f t="shared" si="2"/>
        <v>1.2015070640331906</v>
      </c>
      <c r="N19" s="158">
        <f t="shared" si="3"/>
        <v>24847.024999999994</v>
      </c>
      <c r="O19" s="82">
        <v>148153</v>
      </c>
      <c r="P19" s="82"/>
      <c r="Q19" s="100">
        <f t="shared" si="4"/>
        <v>1.0076400009894599</v>
      </c>
      <c r="R19" s="81" t="s">
        <v>29</v>
      </c>
      <c r="S19" s="78" t="s">
        <v>23</v>
      </c>
      <c r="T19" s="130">
        <f t="shared" si="5"/>
        <v>1.0930735291947646</v>
      </c>
      <c r="U19" s="156">
        <f t="shared" si="6"/>
        <v>124235.12499999997</v>
      </c>
      <c r="V19" s="151">
        <f t="shared" si="7"/>
        <v>247541.09999999998</v>
      </c>
      <c r="W19" s="79">
        <f t="shared" si="8"/>
        <v>1.8263593973645766</v>
      </c>
      <c r="X19" s="79">
        <f t="shared" si="9"/>
        <v>2.0075353201659527</v>
      </c>
    </row>
    <row r="20" spans="1:24" x14ac:dyDescent="0.25">
      <c r="A20" s="59">
        <v>1</v>
      </c>
      <c r="B20" s="75" t="s">
        <v>30</v>
      </c>
      <c r="C20" s="78" t="s">
        <v>23</v>
      </c>
      <c r="D20" s="61">
        <v>127678</v>
      </c>
      <c r="E20" s="62">
        <v>127678</v>
      </c>
      <c r="F20" s="62">
        <v>129679</v>
      </c>
      <c r="G20" s="62">
        <v>129679.018</v>
      </c>
      <c r="H20" s="63">
        <v>141823.14800000002</v>
      </c>
      <c r="I20" s="64">
        <v>141313.14800000002</v>
      </c>
      <c r="J20" s="64">
        <v>118594.67600000001</v>
      </c>
      <c r="K20" s="76">
        <f t="shared" si="0"/>
        <v>0.92885756355832649</v>
      </c>
      <c r="L20" s="100">
        <f t="shared" si="1"/>
        <v>0.83923313349441475</v>
      </c>
      <c r="M20" s="166">
        <f t="shared" si="2"/>
        <v>1.201504188940151</v>
      </c>
      <c r="N20" s="158">
        <f t="shared" si="3"/>
        <v>23897.323999999993</v>
      </c>
      <c r="O20" s="65">
        <v>142492</v>
      </c>
      <c r="P20" s="65"/>
      <c r="Q20" s="100">
        <f t="shared" si="4"/>
        <v>1.0083421253909084</v>
      </c>
      <c r="R20" s="77" t="s">
        <v>30</v>
      </c>
      <c r="S20" s="78" t="s">
        <v>23</v>
      </c>
      <c r="T20" s="130">
        <f t="shared" si="5"/>
        <v>1.1160262535440717</v>
      </c>
      <c r="U20" s="156">
        <f t="shared" si="6"/>
        <v>119486.61999999997</v>
      </c>
      <c r="V20" s="151">
        <f t="shared" si="7"/>
        <v>238081.29599999997</v>
      </c>
      <c r="W20" s="79">
        <f t="shared" si="8"/>
        <v>1.8647010134870532</v>
      </c>
      <c r="X20" s="79">
        <f t="shared" si="9"/>
        <v>2.0075209447007549</v>
      </c>
    </row>
    <row r="21" spans="1:24" x14ac:dyDescent="0.25">
      <c r="A21">
        <v>4</v>
      </c>
      <c r="B21" s="11" t="s">
        <v>32</v>
      </c>
      <c r="C21" s="26" t="s">
        <v>23</v>
      </c>
      <c r="D21" s="12">
        <v>74069</v>
      </c>
      <c r="E21" s="13">
        <v>74069</v>
      </c>
      <c r="F21" s="13">
        <v>74586</v>
      </c>
      <c r="G21" s="13">
        <v>74586.312999999995</v>
      </c>
      <c r="H21" s="14">
        <v>81312.025000000009</v>
      </c>
      <c r="I21" s="15">
        <v>80995.724000000002</v>
      </c>
      <c r="J21" s="15">
        <v>67160.221000000005</v>
      </c>
      <c r="K21" s="24">
        <f t="shared" si="0"/>
        <v>0.90672509416895064</v>
      </c>
      <c r="L21" s="163">
        <f t="shared" si="1"/>
        <v>0.82918230350036759</v>
      </c>
      <c r="M21" s="166">
        <f t="shared" si="2"/>
        <v>1.2015148074036266</v>
      </c>
      <c r="N21" s="117">
        <f t="shared" si="3"/>
        <v>13533.778999999995</v>
      </c>
      <c r="O21" s="83">
        <v>80694</v>
      </c>
      <c r="P21" s="83"/>
      <c r="Q21" s="92">
        <f t="shared" si="4"/>
        <v>0.99627481569273946</v>
      </c>
      <c r="R21" s="29" t="s">
        <v>32</v>
      </c>
      <c r="S21" s="26" t="s">
        <v>23</v>
      </c>
      <c r="T21" s="132">
        <f t="shared" si="5"/>
        <v>1.0894436268884418</v>
      </c>
      <c r="U21" s="156">
        <f t="shared" si="6"/>
        <v>67668.894999999975</v>
      </c>
      <c r="V21" s="151">
        <f t="shared" si="7"/>
        <v>134829.11599999998</v>
      </c>
      <c r="W21" s="79">
        <f t="shared" si="8"/>
        <v>1.8203177577664067</v>
      </c>
      <c r="X21" s="79">
        <f t="shared" si="9"/>
        <v>2.0075740370181325</v>
      </c>
    </row>
    <row r="22" spans="1:24" x14ac:dyDescent="0.25">
      <c r="A22">
        <v>1</v>
      </c>
      <c r="B22" s="11" t="s">
        <v>33</v>
      </c>
      <c r="C22" s="26" t="s">
        <v>23</v>
      </c>
      <c r="D22" s="12">
        <v>65845</v>
      </c>
      <c r="E22" s="13">
        <v>65845</v>
      </c>
      <c r="F22" s="13">
        <v>67018</v>
      </c>
      <c r="G22" s="13">
        <v>67017.995999999999</v>
      </c>
      <c r="H22" s="14">
        <v>74253.381999999998</v>
      </c>
      <c r="I22" s="15">
        <v>74002.77</v>
      </c>
      <c r="J22" s="15">
        <v>61959.375</v>
      </c>
      <c r="K22" s="24">
        <f t="shared" si="0"/>
        <v>0.94098830586984583</v>
      </c>
      <c r="L22" s="163">
        <f t="shared" si="1"/>
        <v>0.83725751076615096</v>
      </c>
      <c r="M22" s="166">
        <f t="shared" si="2"/>
        <v>1.2015130882130429</v>
      </c>
      <c r="N22" s="117">
        <f t="shared" si="3"/>
        <v>12485.625</v>
      </c>
      <c r="O22" s="16">
        <v>74445</v>
      </c>
      <c r="P22" s="16"/>
      <c r="Q22" s="92">
        <f t="shared" si="4"/>
        <v>1.0059758573902031</v>
      </c>
      <c r="R22" s="29" t="s">
        <v>33</v>
      </c>
      <c r="S22" s="26" t="s">
        <v>23</v>
      </c>
      <c r="T22" s="131">
        <f t="shared" si="5"/>
        <v>1.1306097653580378</v>
      </c>
      <c r="U22" s="156">
        <f t="shared" si="6"/>
        <v>62428.125</v>
      </c>
      <c r="V22" s="151">
        <f t="shared" si="7"/>
        <v>124387.5</v>
      </c>
      <c r="W22" s="79">
        <f t="shared" si="8"/>
        <v>1.8890956033108057</v>
      </c>
      <c r="X22" s="79">
        <f t="shared" si="9"/>
        <v>2.0075654410652142</v>
      </c>
    </row>
    <row r="23" spans="1:24" x14ac:dyDescent="0.25">
      <c r="A23">
        <v>1</v>
      </c>
      <c r="B23" s="11" t="s">
        <v>34</v>
      </c>
      <c r="C23" s="26" t="s">
        <v>23</v>
      </c>
      <c r="D23" s="12">
        <v>64258</v>
      </c>
      <c r="E23" s="13">
        <v>64258</v>
      </c>
      <c r="F23" s="13">
        <v>65465</v>
      </c>
      <c r="G23" s="13">
        <v>65465.220999999998</v>
      </c>
      <c r="H23" s="14">
        <v>75211.945000000007</v>
      </c>
      <c r="I23" s="15">
        <v>75048.865000000005</v>
      </c>
      <c r="J23" s="15">
        <v>62774.152999999998</v>
      </c>
      <c r="K23" s="24">
        <f t="shared" si="0"/>
        <v>0.97690798032929749</v>
      </c>
      <c r="L23" s="163">
        <f t="shared" si="1"/>
        <v>0.83644373569140573</v>
      </c>
      <c r="M23" s="166">
        <f t="shared" si="2"/>
        <v>1.2015136229715437</v>
      </c>
      <c r="N23" s="117">
        <f t="shared" si="3"/>
        <v>12649.847000000002</v>
      </c>
      <c r="O23" s="16">
        <v>75424</v>
      </c>
      <c r="P23" s="16"/>
      <c r="Q23" s="92">
        <f t="shared" si="4"/>
        <v>1.0049985432824333</v>
      </c>
      <c r="R23" s="29" t="s">
        <v>34</v>
      </c>
      <c r="S23" s="26" t="s">
        <v>23</v>
      </c>
      <c r="T23" s="131">
        <f t="shared" si="5"/>
        <v>1.1737682467552679</v>
      </c>
      <c r="U23" s="156">
        <f t="shared" si="6"/>
        <v>63249.235000000008</v>
      </c>
      <c r="V23" s="151">
        <f t="shared" si="7"/>
        <v>126023.38800000001</v>
      </c>
      <c r="W23" s="79">
        <f t="shared" si="8"/>
        <v>1.9612093124591492</v>
      </c>
      <c r="X23" s="79">
        <f t="shared" si="9"/>
        <v>2.0075681148577189</v>
      </c>
    </row>
    <row r="24" spans="1:24" x14ac:dyDescent="0.25">
      <c r="A24">
        <v>3</v>
      </c>
      <c r="B24" s="11" t="s">
        <v>35</v>
      </c>
      <c r="C24" s="26" t="s">
        <v>23</v>
      </c>
      <c r="D24" s="12">
        <v>64008</v>
      </c>
      <c r="E24" s="13">
        <v>64008</v>
      </c>
      <c r="F24" s="13">
        <v>66353</v>
      </c>
      <c r="G24" s="13">
        <v>66353.391000000003</v>
      </c>
      <c r="H24" s="14">
        <v>64907.892</v>
      </c>
      <c r="I24" s="15">
        <v>64558.308000000005</v>
      </c>
      <c r="J24" s="15">
        <v>45410.308000000005</v>
      </c>
      <c r="K24" s="24">
        <f t="shared" si="0"/>
        <v>0.70944738157730292</v>
      </c>
      <c r="L24" s="91">
        <f t="shared" si="1"/>
        <v>0.70339990942761388</v>
      </c>
      <c r="M24" s="166">
        <f t="shared" si="2"/>
        <v>1.2015113396720409</v>
      </c>
      <c r="N24" s="117">
        <f t="shared" si="3"/>
        <v>9150.6919999999955</v>
      </c>
      <c r="O24" s="16">
        <v>54561</v>
      </c>
      <c r="P24" s="16"/>
      <c r="Q24" s="91">
        <f t="shared" si="4"/>
        <v>0.84514296750156459</v>
      </c>
      <c r="R24" s="29" t="s">
        <v>35</v>
      </c>
      <c r="S24" s="26" t="s">
        <v>23</v>
      </c>
      <c r="T24" s="131">
        <f t="shared" si="5"/>
        <v>0.85240907386576681</v>
      </c>
      <c r="U24" s="156">
        <f t="shared" si="6"/>
        <v>45753.459999999977</v>
      </c>
      <c r="V24" s="151">
        <f t="shared" si="7"/>
        <v>91163.767999999982</v>
      </c>
      <c r="W24" s="79">
        <f t="shared" si="8"/>
        <v>1.4242558430196222</v>
      </c>
      <c r="X24" s="79">
        <f t="shared" si="9"/>
        <v>2.0075566983602045</v>
      </c>
    </row>
    <row r="25" spans="1:24" x14ac:dyDescent="0.25">
      <c r="A25">
        <v>1</v>
      </c>
      <c r="B25" s="31" t="s">
        <v>36</v>
      </c>
      <c r="C25" s="26" t="s">
        <v>23</v>
      </c>
      <c r="D25" s="12">
        <v>62850</v>
      </c>
      <c r="E25" s="13">
        <v>62850</v>
      </c>
      <c r="F25" s="13">
        <v>64368</v>
      </c>
      <c r="G25" s="13">
        <v>64367.895000000004</v>
      </c>
      <c r="H25" s="14">
        <v>74363.945999999996</v>
      </c>
      <c r="I25" s="15">
        <v>73556.269</v>
      </c>
      <c r="J25" s="15">
        <v>61254.353999999999</v>
      </c>
      <c r="K25" s="24">
        <f t="shared" si="0"/>
        <v>0.97461183770883053</v>
      </c>
      <c r="L25" s="92">
        <f t="shared" si="1"/>
        <v>0.8327550436251735</v>
      </c>
      <c r="M25" s="166">
        <f t="shared" si="2"/>
        <v>1.2015145894771824</v>
      </c>
      <c r="N25" s="117">
        <f t="shared" si="3"/>
        <v>12343.646000000001</v>
      </c>
      <c r="O25" s="84">
        <v>73598</v>
      </c>
      <c r="P25" s="84"/>
      <c r="Q25" s="92">
        <f t="shared" si="4"/>
        <v>1.0005673343763535</v>
      </c>
      <c r="R25" s="32" t="s">
        <v>36</v>
      </c>
      <c r="S25" s="26" t="s">
        <v>23</v>
      </c>
      <c r="T25" s="131">
        <f t="shared" si="5"/>
        <v>1.1710103420843279</v>
      </c>
      <c r="U25" s="156">
        <f t="shared" si="6"/>
        <v>61718.23</v>
      </c>
      <c r="V25" s="151">
        <f t="shared" si="7"/>
        <v>122972.584</v>
      </c>
      <c r="W25" s="79">
        <f t="shared" si="8"/>
        <v>1.9566043595863167</v>
      </c>
      <c r="X25" s="79">
        <f t="shared" si="9"/>
        <v>2.0075729473859116</v>
      </c>
    </row>
    <row r="26" spans="1:24" x14ac:dyDescent="0.25">
      <c r="A26">
        <v>5</v>
      </c>
      <c r="B26" s="22" t="s">
        <v>37</v>
      </c>
      <c r="C26" s="26" t="s">
        <v>23</v>
      </c>
      <c r="D26" s="12">
        <v>16003</v>
      </c>
      <c r="E26" s="13">
        <v>16003</v>
      </c>
      <c r="F26" s="13">
        <v>16038</v>
      </c>
      <c r="G26" s="13">
        <v>16037.93</v>
      </c>
      <c r="H26" s="14">
        <v>18138.339</v>
      </c>
      <c r="I26" s="15">
        <v>18138.339</v>
      </c>
      <c r="J26" s="15">
        <v>14261.588</v>
      </c>
      <c r="K26" s="24">
        <f t="shared" si="0"/>
        <v>0.89118215334624751</v>
      </c>
      <c r="L26" s="91">
        <f t="shared" si="1"/>
        <v>0.78626758492053761</v>
      </c>
      <c r="M26" s="166">
        <f t="shared" si="2"/>
        <v>1.2014791059733321</v>
      </c>
      <c r="N26" s="117">
        <f t="shared" si="3"/>
        <v>2873.4120000000003</v>
      </c>
      <c r="O26" s="83">
        <v>17135</v>
      </c>
      <c r="P26" s="83"/>
      <c r="Q26" s="91">
        <f t="shared" si="4"/>
        <v>0.94468407498613849</v>
      </c>
      <c r="R26" s="25" t="s">
        <v>37</v>
      </c>
      <c r="S26" s="26" t="s">
        <v>23</v>
      </c>
      <c r="T26" s="132">
        <f t="shared" si="5"/>
        <v>1.0707367368618383</v>
      </c>
      <c r="U26" s="156">
        <f t="shared" si="6"/>
        <v>14367.060000000001</v>
      </c>
      <c r="V26" s="151">
        <f t="shared" si="7"/>
        <v>28628.648000000001</v>
      </c>
      <c r="W26" s="79">
        <f t="shared" si="8"/>
        <v>1.7889550709242017</v>
      </c>
      <c r="X26" s="79">
        <f t="shared" si="9"/>
        <v>2.0073955298666601</v>
      </c>
    </row>
    <row r="27" spans="1:24" x14ac:dyDescent="0.25">
      <c r="A27">
        <v>4</v>
      </c>
      <c r="B27" s="22" t="s">
        <v>38</v>
      </c>
      <c r="C27" s="26" t="s">
        <v>23</v>
      </c>
      <c r="D27" s="12">
        <v>13699</v>
      </c>
      <c r="E27" s="13">
        <v>13699</v>
      </c>
      <c r="F27" s="13">
        <v>13768</v>
      </c>
      <c r="G27" s="13">
        <v>13767.769</v>
      </c>
      <c r="H27" s="14">
        <v>16112.327000000001</v>
      </c>
      <c r="I27" s="15">
        <v>15306.835000000001</v>
      </c>
      <c r="J27" s="15">
        <v>12539.478000000001</v>
      </c>
      <c r="K27" s="24">
        <f t="shared" si="0"/>
        <v>0.91535717935615746</v>
      </c>
      <c r="L27" s="92">
        <f t="shared" si="1"/>
        <v>0.81920775914811916</v>
      </c>
      <c r="M27" s="166">
        <f t="shared" si="2"/>
        <v>1.2014854206849759</v>
      </c>
      <c r="N27" s="117">
        <f t="shared" si="3"/>
        <v>2526.521999999999</v>
      </c>
      <c r="O27" s="16">
        <v>15066</v>
      </c>
      <c r="P27" s="16"/>
      <c r="Q27" s="91">
        <f t="shared" si="4"/>
        <v>0.98426617912847425</v>
      </c>
      <c r="R27" s="25" t="s">
        <v>38</v>
      </c>
      <c r="S27" s="26" t="s">
        <v>23</v>
      </c>
      <c r="T27" s="131">
        <f t="shared" si="5"/>
        <v>1.0997883057157456</v>
      </c>
      <c r="U27" s="156">
        <f t="shared" si="6"/>
        <v>12632.609999999995</v>
      </c>
      <c r="V27" s="151">
        <f t="shared" si="7"/>
        <v>25172.087999999996</v>
      </c>
      <c r="W27" s="79">
        <f t="shared" si="8"/>
        <v>1.8375128111540986</v>
      </c>
      <c r="X27" s="79">
        <f t="shared" si="9"/>
        <v>2.0074271034248787</v>
      </c>
    </row>
    <row r="28" spans="1:24" x14ac:dyDescent="0.25">
      <c r="A28">
        <v>5</v>
      </c>
      <c r="B28" s="22" t="s">
        <v>42</v>
      </c>
      <c r="C28" s="26" t="s">
        <v>23</v>
      </c>
      <c r="D28" s="12">
        <v>4380</v>
      </c>
      <c r="E28" s="13">
        <v>4380</v>
      </c>
      <c r="F28" s="13">
        <v>4380</v>
      </c>
      <c r="G28" s="13">
        <v>4380.41</v>
      </c>
      <c r="H28" s="14">
        <v>5740.41</v>
      </c>
      <c r="I28" s="15">
        <v>5559.0720000000001</v>
      </c>
      <c r="J28" s="15">
        <v>3723.3490000000002</v>
      </c>
      <c r="K28" s="24">
        <f t="shared" si="0"/>
        <v>0.8500796803652968</v>
      </c>
      <c r="L28" s="91">
        <f t="shared" si="1"/>
        <v>0.66977887676216463</v>
      </c>
      <c r="M28" s="166">
        <f t="shared" si="2"/>
        <v>1.2016064032675959</v>
      </c>
      <c r="N28" s="117">
        <f t="shared" si="3"/>
        <v>750.65099999999984</v>
      </c>
      <c r="O28" s="16">
        <v>4474</v>
      </c>
      <c r="P28" s="16"/>
      <c r="Q28" s="91">
        <f t="shared" si="4"/>
        <v>0.804810587090795</v>
      </c>
      <c r="R28" s="25" t="s">
        <v>42</v>
      </c>
      <c r="S28" s="26" t="s">
        <v>23</v>
      </c>
      <c r="T28" s="132">
        <f t="shared" si="5"/>
        <v>1.0214611872146118</v>
      </c>
      <c r="U28" s="156">
        <f t="shared" si="6"/>
        <v>3753.2549999999992</v>
      </c>
      <c r="V28" s="151">
        <f t="shared" si="7"/>
        <v>7476.6039999999994</v>
      </c>
      <c r="W28" s="79">
        <f t="shared" si="8"/>
        <v>1.7069872146118721</v>
      </c>
      <c r="X28" s="79">
        <f t="shared" si="9"/>
        <v>2.0080320163379795</v>
      </c>
    </row>
    <row r="29" spans="1:24" x14ac:dyDescent="0.25">
      <c r="A29">
        <v>5</v>
      </c>
      <c r="B29" s="22" t="s">
        <v>44</v>
      </c>
      <c r="C29" s="26" t="s">
        <v>23</v>
      </c>
      <c r="D29" s="12">
        <v>4163</v>
      </c>
      <c r="E29" s="13">
        <v>4163</v>
      </c>
      <c r="F29" s="13">
        <v>4197</v>
      </c>
      <c r="G29" s="13">
        <v>4197.2030000000004</v>
      </c>
      <c r="H29" s="14">
        <v>5840.6549999999997</v>
      </c>
      <c r="I29" s="15">
        <v>5840.6549999999997</v>
      </c>
      <c r="J29" s="15">
        <v>3808.5570000000002</v>
      </c>
      <c r="K29" s="24">
        <f t="shared" si="0"/>
        <v>0.91485875570502051</v>
      </c>
      <c r="L29" s="91">
        <f t="shared" si="1"/>
        <v>0.65207703588039367</v>
      </c>
      <c r="M29" s="166">
        <f t="shared" si="2"/>
        <v>1.2015049269316436</v>
      </c>
      <c r="N29" s="117">
        <f t="shared" si="3"/>
        <v>767.44299999999976</v>
      </c>
      <c r="O29" s="83">
        <v>4576</v>
      </c>
      <c r="P29" s="83"/>
      <c r="Q29" s="91">
        <f t="shared" si="4"/>
        <v>0.78347377134927509</v>
      </c>
      <c r="R29" s="25" t="s">
        <v>44</v>
      </c>
      <c r="S29" s="26" t="s">
        <v>23</v>
      </c>
      <c r="T29" s="131">
        <f t="shared" si="5"/>
        <v>1.0992073024261351</v>
      </c>
      <c r="U29" s="156">
        <f t="shared" si="6"/>
        <v>3837.2149999999988</v>
      </c>
      <c r="V29" s="151">
        <f t="shared" si="7"/>
        <v>7645.771999999999</v>
      </c>
      <c r="W29" s="79">
        <f t="shared" si="8"/>
        <v>1.8366014893105931</v>
      </c>
      <c r="X29" s="79">
        <f t="shared" si="9"/>
        <v>2.0075246346582181</v>
      </c>
    </row>
    <row r="30" spans="1:24" x14ac:dyDescent="0.25">
      <c r="A30">
        <v>7</v>
      </c>
      <c r="B30" s="22" t="s">
        <v>40</v>
      </c>
      <c r="C30" s="106" t="s">
        <v>41</v>
      </c>
      <c r="D30" s="12">
        <v>4762</v>
      </c>
      <c r="E30" s="13">
        <v>4762</v>
      </c>
      <c r="F30" s="13">
        <v>4797</v>
      </c>
      <c r="G30" s="13">
        <v>4796.5529999999999</v>
      </c>
      <c r="H30" s="14">
        <v>6594.2820000000002</v>
      </c>
      <c r="I30" s="15">
        <v>6594.2820000000002</v>
      </c>
      <c r="J30" s="15">
        <v>4449.1400000000003</v>
      </c>
      <c r="K30" s="103">
        <f t="shared" si="0"/>
        <v>0.93430071398572034</v>
      </c>
      <c r="L30" s="91">
        <f t="shared" si="1"/>
        <v>0.67469665385860056</v>
      </c>
      <c r="M30" s="166">
        <f t="shared" si="2"/>
        <v>1.1914662159428562</v>
      </c>
      <c r="N30" s="117">
        <f t="shared" si="3"/>
        <v>851.85999999999967</v>
      </c>
      <c r="O30" s="16">
        <v>5301</v>
      </c>
      <c r="P30" s="16"/>
      <c r="Q30" s="91">
        <f t="shared" si="4"/>
        <v>0.80387826908221394</v>
      </c>
      <c r="R30" s="105" t="s">
        <v>40</v>
      </c>
      <c r="S30" s="106" t="s">
        <v>41</v>
      </c>
      <c r="T30" s="133">
        <f t="shared" si="5"/>
        <v>1.1131877362452751</v>
      </c>
      <c r="U30" s="156">
        <f t="shared" si="6"/>
        <v>4259.2999999999984</v>
      </c>
      <c r="V30" s="151">
        <f t="shared" si="7"/>
        <v>8708.4399999999987</v>
      </c>
      <c r="W30" s="125">
        <f t="shared" si="8"/>
        <v>1.828735825283494</v>
      </c>
      <c r="X30" s="125">
        <f t="shared" si="9"/>
        <v>1.9573310797142813</v>
      </c>
    </row>
    <row r="31" spans="1:24" x14ac:dyDescent="0.25">
      <c r="A31">
        <v>4</v>
      </c>
      <c r="B31" s="22" t="s">
        <v>43</v>
      </c>
      <c r="C31" s="106" t="s">
        <v>41</v>
      </c>
      <c r="D31" s="12">
        <v>4222</v>
      </c>
      <c r="E31" s="13">
        <v>4222</v>
      </c>
      <c r="F31" s="13">
        <v>4256</v>
      </c>
      <c r="G31" s="13">
        <v>4255.25</v>
      </c>
      <c r="H31" s="14">
        <v>5590.6120000000001</v>
      </c>
      <c r="I31" s="15">
        <v>5369.13</v>
      </c>
      <c r="J31" s="15">
        <v>3686.9700000000003</v>
      </c>
      <c r="K31" s="103">
        <f t="shared" si="0"/>
        <v>0.87327569872098543</v>
      </c>
      <c r="L31" s="91">
        <f t="shared" si="1"/>
        <v>0.68669784490224672</v>
      </c>
      <c r="M31" s="166">
        <f t="shared" si="2"/>
        <v>1.191493285814639</v>
      </c>
      <c r="N31" s="117">
        <f t="shared" si="3"/>
        <v>706.02999999999975</v>
      </c>
      <c r="O31" s="84">
        <v>4393</v>
      </c>
      <c r="P31" s="84"/>
      <c r="Q31" s="91">
        <f t="shared" si="4"/>
        <v>0.81819587158440943</v>
      </c>
      <c r="R31" s="105" t="s">
        <v>43</v>
      </c>
      <c r="S31" s="106" t="s">
        <v>41</v>
      </c>
      <c r="T31" s="134">
        <f t="shared" si="5"/>
        <v>1.0405021316911416</v>
      </c>
      <c r="U31" s="156">
        <f t="shared" si="6"/>
        <v>3530.1499999999987</v>
      </c>
      <c r="V31" s="151">
        <f t="shared" si="7"/>
        <v>7217.119999999999</v>
      </c>
      <c r="W31" s="125">
        <f t="shared" si="8"/>
        <v>1.7094078635717667</v>
      </c>
      <c r="X31" s="125">
        <f t="shared" si="9"/>
        <v>1.9574664290731951</v>
      </c>
    </row>
    <row r="32" spans="1:24" x14ac:dyDescent="0.25">
      <c r="A32">
        <v>7</v>
      </c>
      <c r="B32" s="22" t="s">
        <v>45</v>
      </c>
      <c r="C32" s="106" t="s">
        <v>41</v>
      </c>
      <c r="D32" s="12">
        <v>2282</v>
      </c>
      <c r="E32" s="13">
        <v>2282</v>
      </c>
      <c r="F32" s="13">
        <v>2317</v>
      </c>
      <c r="G32" s="13">
        <v>2316.962</v>
      </c>
      <c r="H32" s="14">
        <v>3838.248</v>
      </c>
      <c r="I32" s="15">
        <v>3458.9949999999999</v>
      </c>
      <c r="J32" s="15">
        <v>2106.511</v>
      </c>
      <c r="K32" s="103">
        <f t="shared" si="0"/>
        <v>0.9230985977212971</v>
      </c>
      <c r="L32" s="91">
        <f t="shared" si="1"/>
        <v>0.60899509828721932</v>
      </c>
      <c r="M32" s="166">
        <f t="shared" si="2"/>
        <v>1.1915437422353836</v>
      </c>
      <c r="N32" s="117">
        <f t="shared" si="3"/>
        <v>403.48900000000003</v>
      </c>
      <c r="O32" s="16">
        <v>2510</v>
      </c>
      <c r="P32" s="16"/>
      <c r="Q32" s="91">
        <f t="shared" si="4"/>
        <v>0.72564429841615852</v>
      </c>
      <c r="R32" s="105" t="s">
        <v>45</v>
      </c>
      <c r="S32" s="106" t="s">
        <v>41</v>
      </c>
      <c r="T32" s="133">
        <f t="shared" si="5"/>
        <v>1.0999123575810692</v>
      </c>
      <c r="U32" s="156">
        <f t="shared" si="6"/>
        <v>2017.4450000000002</v>
      </c>
      <c r="V32" s="151">
        <f t="shared" si="7"/>
        <v>4123.9560000000001</v>
      </c>
      <c r="W32" s="125">
        <f t="shared" si="8"/>
        <v>1.8071673970201578</v>
      </c>
      <c r="X32" s="125">
        <f t="shared" si="9"/>
        <v>1.9577187111769176</v>
      </c>
    </row>
    <row r="33" spans="1:24" x14ac:dyDescent="0.25">
      <c r="A33">
        <v>4</v>
      </c>
      <c r="B33" s="22" t="s">
        <v>46</v>
      </c>
      <c r="C33" s="106" t="s">
        <v>41</v>
      </c>
      <c r="D33" s="12">
        <v>1163</v>
      </c>
      <c r="E33" s="13">
        <v>1163</v>
      </c>
      <c r="F33" s="13">
        <v>1163</v>
      </c>
      <c r="G33" s="13">
        <v>1162.7850000000001</v>
      </c>
      <c r="H33" s="14">
        <v>2522.7849999999999</v>
      </c>
      <c r="I33" s="15">
        <v>2293.41</v>
      </c>
      <c r="J33" s="15">
        <v>988.36700000000008</v>
      </c>
      <c r="K33" s="103">
        <f t="shared" si="0"/>
        <v>0.84984264832330192</v>
      </c>
      <c r="L33" s="91">
        <f t="shared" si="1"/>
        <v>0.43095957547930819</v>
      </c>
      <c r="M33" s="166">
        <f t="shared" si="2"/>
        <v>1.1918649651394673</v>
      </c>
      <c r="N33" s="117">
        <f t="shared" si="3"/>
        <v>189.63299999999992</v>
      </c>
      <c r="O33" s="16">
        <v>1178</v>
      </c>
      <c r="P33" s="16"/>
      <c r="Q33" s="91">
        <f t="shared" si="4"/>
        <v>0.51364561940516529</v>
      </c>
      <c r="R33" s="105" t="s">
        <v>46</v>
      </c>
      <c r="S33" s="106" t="s">
        <v>41</v>
      </c>
      <c r="T33" s="134">
        <f t="shared" si="5"/>
        <v>1.0128976784178847</v>
      </c>
      <c r="U33" s="156">
        <f t="shared" si="6"/>
        <v>948.16499999999962</v>
      </c>
      <c r="V33" s="151">
        <f t="shared" si="7"/>
        <v>1936.5319999999997</v>
      </c>
      <c r="W33" s="125">
        <f t="shared" si="8"/>
        <v>1.6651177987962165</v>
      </c>
      <c r="X33" s="125">
        <f t="shared" si="9"/>
        <v>1.9593248256973366</v>
      </c>
    </row>
    <row r="34" spans="1:24" x14ac:dyDescent="0.25">
      <c r="A34">
        <v>4</v>
      </c>
      <c r="B34" s="33" t="s">
        <v>47</v>
      </c>
      <c r="C34" s="106" t="s">
        <v>41</v>
      </c>
      <c r="D34" s="34">
        <v>0</v>
      </c>
      <c r="E34" s="13">
        <v>0</v>
      </c>
      <c r="F34" s="13">
        <v>0</v>
      </c>
      <c r="G34" s="13">
        <v>0</v>
      </c>
      <c r="H34" s="14">
        <v>0</v>
      </c>
      <c r="I34" s="15">
        <v>0</v>
      </c>
      <c r="J34" s="15">
        <v>1210.2919999999999</v>
      </c>
      <c r="K34" s="108"/>
      <c r="L34" s="90" t="s">
        <v>48</v>
      </c>
      <c r="M34" s="166">
        <f t="shared" si="2"/>
        <v>1.1914480141982267</v>
      </c>
      <c r="N34" s="117">
        <f t="shared" si="3"/>
        <v>231.70800000000008</v>
      </c>
      <c r="O34" s="35">
        <v>1442</v>
      </c>
      <c r="P34" s="35"/>
      <c r="Q34" s="90" t="s">
        <v>48</v>
      </c>
      <c r="R34" s="116" t="s">
        <v>47</v>
      </c>
      <c r="S34" s="106" t="s">
        <v>41</v>
      </c>
      <c r="T34" s="135"/>
      <c r="U34" s="156">
        <f t="shared" si="6"/>
        <v>1158.5400000000004</v>
      </c>
      <c r="V34" s="151">
        <f t="shared" si="7"/>
        <v>2368.8320000000003</v>
      </c>
      <c r="W34" s="110"/>
      <c r="X34" s="149"/>
    </row>
    <row r="35" spans="1:24" ht="15.75" thickBot="1" x14ac:dyDescent="0.3">
      <c r="B35" s="36" t="s">
        <v>49</v>
      </c>
      <c r="C35" s="36"/>
      <c r="D35" s="36">
        <f t="shared" ref="D35:O35" si="10">SUM(D5:D34)</f>
        <v>6617424</v>
      </c>
      <c r="E35" s="36">
        <f t="shared" si="10"/>
        <v>6617424</v>
      </c>
      <c r="F35" s="36">
        <f t="shared" si="10"/>
        <v>6809706</v>
      </c>
      <c r="G35" s="36">
        <f t="shared" si="10"/>
        <v>6809705.6939999983</v>
      </c>
      <c r="H35" s="36">
        <f t="shared" si="10"/>
        <v>7725963.612999999</v>
      </c>
      <c r="I35" s="36">
        <f t="shared" si="10"/>
        <v>7715990.3449999997</v>
      </c>
      <c r="J35" s="36">
        <f t="shared" si="10"/>
        <v>6526680.5350000011</v>
      </c>
      <c r="K35" s="36"/>
      <c r="L35" s="36"/>
      <c r="M35" s="36"/>
      <c r="N35" s="36"/>
      <c r="O35" s="36">
        <f t="shared" si="10"/>
        <v>7982585</v>
      </c>
      <c r="P35" s="36"/>
      <c r="Q35" s="36"/>
      <c r="R35" s="36"/>
      <c r="S35" s="36"/>
      <c r="T35" s="148"/>
      <c r="U35" s="36"/>
      <c r="V35" s="152"/>
      <c r="W35" s="36"/>
      <c r="X35" s="36"/>
    </row>
    <row r="36" spans="1:24" x14ac:dyDescent="0.25">
      <c r="B36" s="37" t="s">
        <v>50</v>
      </c>
      <c r="C36" s="41"/>
      <c r="D36" s="38">
        <v>1</v>
      </c>
      <c r="E36" s="39"/>
      <c r="F36" s="39"/>
      <c r="G36" s="40">
        <f>SUM(G35/E35)</f>
        <v>1.0290568798372295</v>
      </c>
      <c r="H36" s="39"/>
      <c r="I36" s="40">
        <f>SUM(I35/G35)</f>
        <v>1.1330871981440438</v>
      </c>
      <c r="J36" s="40">
        <f>SUM(J35/I35)</f>
        <v>0.84586426928713343</v>
      </c>
      <c r="K36" s="41"/>
      <c r="L36" s="41"/>
      <c r="M36" s="41"/>
      <c r="N36" s="41"/>
      <c r="O36" s="40">
        <f>SUM(O35/J35)</f>
        <v>1.2230696687531373</v>
      </c>
      <c r="P36" s="160"/>
      <c r="Q36" s="41"/>
      <c r="R36" s="41"/>
      <c r="S36" s="41"/>
      <c r="T36" s="41"/>
    </row>
    <row r="37" spans="1:24" x14ac:dyDescent="0.25">
      <c r="B37" s="37" t="s">
        <v>51</v>
      </c>
      <c r="C37" s="41"/>
      <c r="D37" s="33"/>
      <c r="E37" s="33"/>
      <c r="F37" s="33"/>
      <c r="G37" s="33"/>
      <c r="H37" s="33"/>
      <c r="I37" s="33"/>
      <c r="J37" s="43"/>
      <c r="K37" s="41"/>
      <c r="L37" s="41"/>
      <c r="M37" s="41"/>
      <c r="N37" s="41"/>
      <c r="O37" s="43">
        <f>SUM(O35/E35)</f>
        <v>1.2062979491717623</v>
      </c>
      <c r="P37" s="161"/>
      <c r="Q37" s="41"/>
      <c r="R37" s="41"/>
      <c r="S37" s="41"/>
      <c r="T37" s="41"/>
    </row>
    <row r="38" spans="1:24" x14ac:dyDescent="0.25">
      <c r="B38" t="s">
        <v>75</v>
      </c>
    </row>
    <row r="43" spans="1:24" x14ac:dyDescent="0.25">
      <c r="B43" s="42"/>
    </row>
  </sheetData>
  <sortState ref="A5:AC37">
    <sortCondition ref="J5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opLeftCell="A42" zoomScale="50" zoomScaleNormal="50" workbookViewId="0">
      <selection activeCell="F111" sqref="F111"/>
    </sheetView>
  </sheetViews>
  <sheetFormatPr defaultRowHeight="15" x14ac:dyDescent="0.25"/>
  <cols>
    <col min="2" max="2" width="51.7109375" customWidth="1"/>
    <col min="3" max="3" width="15.5703125" customWidth="1"/>
    <col min="4" max="4" width="11" customWidth="1"/>
    <col min="5" max="5" width="11.42578125" customWidth="1"/>
    <col min="6" max="6" width="10.42578125" customWidth="1"/>
    <col min="7" max="7" width="10.5703125" customWidth="1"/>
    <col min="8" max="8" width="10.85546875" customWidth="1"/>
    <col min="9" max="9" width="10.42578125" customWidth="1"/>
    <col min="10" max="10" width="11.85546875" customWidth="1"/>
    <col min="11" max="11" width="11.140625" customWidth="1"/>
    <col min="12" max="12" width="16.85546875" customWidth="1"/>
    <col min="13" max="13" width="11.7109375" customWidth="1"/>
    <col min="14" max="14" width="15.85546875" customWidth="1"/>
    <col min="16" max="16" width="28.140625" customWidth="1"/>
    <col min="18" max="18" width="13.85546875" customWidth="1"/>
  </cols>
  <sheetData>
    <row r="1" spans="1:18" ht="18.75" x14ac:dyDescent="0.3">
      <c r="B1" s="1" t="s">
        <v>0</v>
      </c>
      <c r="C1" s="2"/>
      <c r="D1" s="3"/>
      <c r="F1" s="3"/>
      <c r="G1" s="3"/>
      <c r="H1" s="3"/>
      <c r="I1" s="3"/>
      <c r="J1" s="3"/>
    </row>
    <row r="2" spans="1:18" ht="18.75" x14ac:dyDescent="0.3">
      <c r="B2" s="4"/>
      <c r="C2" s="2"/>
      <c r="D2" s="3"/>
      <c r="F2" s="3"/>
      <c r="G2" s="3"/>
      <c r="H2" s="3"/>
      <c r="I2" s="3"/>
      <c r="J2" s="3"/>
    </row>
    <row r="3" spans="1:18" ht="15.75" thickBot="1" x14ac:dyDescent="0.3">
      <c r="D3" s="3"/>
      <c r="F3" s="3"/>
      <c r="G3" s="3"/>
      <c r="H3" s="3"/>
      <c r="I3" s="5"/>
      <c r="J3" s="5"/>
    </row>
    <row r="4" spans="1:18" ht="143.25" thickBot="1" x14ac:dyDescent="0.3">
      <c r="A4" s="6" t="s">
        <v>52</v>
      </c>
      <c r="B4" s="6" t="s">
        <v>1</v>
      </c>
      <c r="C4" s="7" t="str">
        <f>+'[1]III. F Souhrn'!C4</f>
        <v>2018                        dle zákona
 č. 474/2017 o SR</v>
      </c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6" t="s">
        <v>8</v>
      </c>
      <c r="K4" s="9" t="s">
        <v>9</v>
      </c>
      <c r="L4" s="118" t="s">
        <v>71</v>
      </c>
      <c r="M4" s="118" t="s">
        <v>84</v>
      </c>
      <c r="N4" s="9" t="s">
        <v>72</v>
      </c>
      <c r="O4" s="9" t="s">
        <v>10</v>
      </c>
      <c r="P4" s="10" t="s">
        <v>11</v>
      </c>
      <c r="Q4" s="9" t="s">
        <v>12</v>
      </c>
      <c r="R4" s="6" t="s">
        <v>13</v>
      </c>
    </row>
    <row r="5" spans="1:18" s="42" customFormat="1" x14ac:dyDescent="0.25">
      <c r="A5" s="170"/>
      <c r="B5" s="171"/>
      <c r="C5" s="171"/>
      <c r="D5" s="172"/>
      <c r="E5" s="172"/>
      <c r="F5" s="172"/>
      <c r="G5" s="173"/>
      <c r="H5" s="174"/>
      <c r="I5" s="174"/>
      <c r="J5" s="170"/>
      <c r="K5" s="175"/>
      <c r="L5" s="176"/>
      <c r="M5" s="176"/>
      <c r="N5" s="175"/>
      <c r="O5" s="175"/>
      <c r="P5" s="169" t="s">
        <v>64</v>
      </c>
      <c r="Q5" s="175"/>
      <c r="R5" s="171"/>
    </row>
    <row r="6" spans="1:18" x14ac:dyDescent="0.25">
      <c r="A6" s="59">
        <v>1</v>
      </c>
      <c r="B6" s="60" t="s">
        <v>14</v>
      </c>
      <c r="C6" s="61">
        <v>1610428</v>
      </c>
      <c r="D6" s="62">
        <v>1610428</v>
      </c>
      <c r="E6" s="62">
        <v>1679524</v>
      </c>
      <c r="F6" s="62">
        <v>1679523.7050000001</v>
      </c>
      <c r="G6" s="63">
        <v>1970167.689</v>
      </c>
      <c r="H6" s="64">
        <v>1969645.7960000001</v>
      </c>
      <c r="I6" s="64">
        <v>1671426.1359999999</v>
      </c>
      <c r="J6" s="65">
        <v>2058375</v>
      </c>
      <c r="K6" s="66">
        <f t="shared" ref="K6:K16" si="0">SUM(I6/H6)</f>
        <v>0.8485922389672137</v>
      </c>
      <c r="L6" s="119">
        <f>+J6-I6</f>
        <v>386948.86400000006</v>
      </c>
      <c r="M6" s="100">
        <f t="shared" ref="M6:M16" si="1">SUM(J6/I6)</f>
        <v>1.2315082046796473</v>
      </c>
      <c r="N6" s="66">
        <f t="shared" ref="N6:N16" si="2">SUM(I6/C6)</f>
        <v>1.0378769718360585</v>
      </c>
      <c r="O6" s="66">
        <f t="shared" ref="O6:O16" si="3">SUM(J6/H6)</f>
        <v>1.0450483047155956</v>
      </c>
      <c r="P6" s="67" t="s">
        <v>14</v>
      </c>
      <c r="Q6" s="68" t="s">
        <v>15</v>
      </c>
      <c r="R6" s="69">
        <f t="shared" ref="R6:R16" si="4">SUM(J6/C6)</f>
        <v>1.2781540062641732</v>
      </c>
    </row>
    <row r="7" spans="1:18" x14ac:dyDescent="0.25">
      <c r="A7" s="59">
        <v>1</v>
      </c>
      <c r="B7" s="60" t="s">
        <v>17</v>
      </c>
      <c r="C7" s="61">
        <v>728233</v>
      </c>
      <c r="D7" s="62">
        <v>728233</v>
      </c>
      <c r="E7" s="62">
        <v>755072</v>
      </c>
      <c r="F7" s="62">
        <v>755071.54399999999</v>
      </c>
      <c r="G7" s="63">
        <v>887536.38800000004</v>
      </c>
      <c r="H7" s="64">
        <v>887167.01300000004</v>
      </c>
      <c r="I7" s="64">
        <v>769761.94500000007</v>
      </c>
      <c r="J7" s="65">
        <v>947968</v>
      </c>
      <c r="K7" s="66">
        <f t="shared" si="0"/>
        <v>0.86766294702167879</v>
      </c>
      <c r="L7" s="119">
        <f t="shared" ref="L7:L40" si="5">+J7-I7</f>
        <v>178206.05499999993</v>
      </c>
      <c r="M7" s="100">
        <f t="shared" si="1"/>
        <v>1.2315080086220682</v>
      </c>
      <c r="N7" s="66">
        <f t="shared" si="2"/>
        <v>1.0570270023467765</v>
      </c>
      <c r="O7" s="66">
        <f t="shared" si="3"/>
        <v>1.0685338680418226</v>
      </c>
      <c r="P7" s="67" t="s">
        <v>17</v>
      </c>
      <c r="Q7" s="68" t="s">
        <v>15</v>
      </c>
      <c r="R7" s="69">
        <f t="shared" si="4"/>
        <v>1.3017372187198328</v>
      </c>
    </row>
    <row r="8" spans="1:18" x14ac:dyDescent="0.25">
      <c r="A8" s="59">
        <v>1</v>
      </c>
      <c r="B8" s="60" t="s">
        <v>18</v>
      </c>
      <c r="C8" s="61">
        <v>584313</v>
      </c>
      <c r="D8" s="62">
        <v>584313</v>
      </c>
      <c r="E8" s="62">
        <v>607322</v>
      </c>
      <c r="F8" s="62">
        <v>607321.951</v>
      </c>
      <c r="G8" s="63">
        <v>695274.15100000007</v>
      </c>
      <c r="H8" s="64">
        <v>694962.85100000002</v>
      </c>
      <c r="I8" s="64">
        <v>588059.02800000005</v>
      </c>
      <c r="J8" s="70">
        <v>724199</v>
      </c>
      <c r="K8" s="66">
        <f t="shared" si="0"/>
        <v>0.8461733273279668</v>
      </c>
      <c r="L8" s="119">
        <f t="shared" si="5"/>
        <v>136139.97199999995</v>
      </c>
      <c r="M8" s="100">
        <f t="shared" si="1"/>
        <v>1.2315073241252916</v>
      </c>
      <c r="N8" s="66">
        <f t="shared" si="2"/>
        <v>1.0064109954767395</v>
      </c>
      <c r="O8" s="66">
        <f t="shared" si="3"/>
        <v>1.042068650083859</v>
      </c>
      <c r="P8" s="67" t="s">
        <v>18</v>
      </c>
      <c r="Q8" s="68" t="s">
        <v>15</v>
      </c>
      <c r="R8" s="69">
        <f t="shared" si="4"/>
        <v>1.2394025120098304</v>
      </c>
    </row>
    <row r="9" spans="1:18" x14ac:dyDescent="0.25">
      <c r="A9" s="59">
        <v>1</v>
      </c>
      <c r="B9" s="60" t="s">
        <v>26</v>
      </c>
      <c r="C9" s="61">
        <v>226647</v>
      </c>
      <c r="D9" s="62">
        <v>226647</v>
      </c>
      <c r="E9" s="62">
        <v>235892</v>
      </c>
      <c r="F9" s="62">
        <v>235892.19400000002</v>
      </c>
      <c r="G9" s="63">
        <v>273074.68099999998</v>
      </c>
      <c r="H9" s="64">
        <v>272798.66600000003</v>
      </c>
      <c r="I9" s="64">
        <v>230625.97899999999</v>
      </c>
      <c r="J9" s="65">
        <v>284018</v>
      </c>
      <c r="K9" s="66">
        <f t="shared" si="0"/>
        <v>0.84540728289338474</v>
      </c>
      <c r="L9" s="119">
        <f t="shared" si="5"/>
        <v>53392.021000000008</v>
      </c>
      <c r="M9" s="100">
        <f t="shared" si="1"/>
        <v>1.2315091354040388</v>
      </c>
      <c r="N9" s="66">
        <f t="shared" si="2"/>
        <v>1.0175558423451445</v>
      </c>
      <c r="O9" s="66">
        <f t="shared" si="3"/>
        <v>1.0411267920203098</v>
      </c>
      <c r="P9" s="67" t="s">
        <v>26</v>
      </c>
      <c r="Q9" s="68" t="s">
        <v>15</v>
      </c>
      <c r="R9" s="69">
        <f t="shared" si="4"/>
        <v>1.2531293156317975</v>
      </c>
    </row>
    <row r="10" spans="1:18" x14ac:dyDescent="0.25">
      <c r="A10" s="59">
        <v>1</v>
      </c>
      <c r="B10" s="60" t="s">
        <v>24</v>
      </c>
      <c r="C10" s="61">
        <v>274051</v>
      </c>
      <c r="D10" s="62">
        <v>274051</v>
      </c>
      <c r="E10" s="62">
        <v>277156</v>
      </c>
      <c r="F10" s="62">
        <v>277155.61800000002</v>
      </c>
      <c r="G10" s="63">
        <v>310738.19699999999</v>
      </c>
      <c r="H10" s="64">
        <v>310261.19699999999</v>
      </c>
      <c r="I10" s="64">
        <v>262172.467</v>
      </c>
      <c r="J10" s="70">
        <v>317624</v>
      </c>
      <c r="K10" s="71">
        <f t="shared" si="0"/>
        <v>0.84500565824865304</v>
      </c>
      <c r="L10" s="120">
        <f t="shared" si="5"/>
        <v>55451.532999999996</v>
      </c>
      <c r="M10" s="100">
        <f t="shared" si="1"/>
        <v>1.211507843041352</v>
      </c>
      <c r="N10" s="71">
        <f t="shared" si="2"/>
        <v>0.95665575750498999</v>
      </c>
      <c r="O10" s="71">
        <f t="shared" si="3"/>
        <v>1.0237309823825633</v>
      </c>
      <c r="P10" s="72" t="s">
        <v>24</v>
      </c>
      <c r="Q10" s="73" t="s">
        <v>20</v>
      </c>
      <c r="R10" s="74">
        <f t="shared" si="4"/>
        <v>1.158995953307961</v>
      </c>
    </row>
    <row r="11" spans="1:18" x14ac:dyDescent="0.25">
      <c r="A11">
        <v>1</v>
      </c>
      <c r="B11" s="22" t="s">
        <v>27</v>
      </c>
      <c r="C11" s="12">
        <v>197054</v>
      </c>
      <c r="D11" s="13">
        <v>197054</v>
      </c>
      <c r="E11" s="13">
        <v>199710</v>
      </c>
      <c r="F11" s="13">
        <v>199710.42</v>
      </c>
      <c r="G11" s="14">
        <v>214197.481</v>
      </c>
      <c r="H11" s="15">
        <v>213950.60500000001</v>
      </c>
      <c r="I11" s="15">
        <v>180112.859</v>
      </c>
      <c r="J11" s="16">
        <v>218208</v>
      </c>
      <c r="K11" s="17">
        <f t="shared" si="0"/>
        <v>0.8418431861877651</v>
      </c>
      <c r="L11" s="121">
        <f t="shared" si="5"/>
        <v>38095.141000000003</v>
      </c>
      <c r="M11" s="100">
        <f t="shared" si="1"/>
        <v>1.2115070584715997</v>
      </c>
      <c r="N11" s="18">
        <f t="shared" si="2"/>
        <v>0.91402792635521224</v>
      </c>
      <c r="O11" s="17">
        <f t="shared" si="3"/>
        <v>1.0198989621926986</v>
      </c>
      <c r="P11" s="28" t="s">
        <v>27</v>
      </c>
      <c r="Q11" s="20" t="s">
        <v>20</v>
      </c>
      <c r="R11" s="21">
        <f t="shared" si="4"/>
        <v>1.1073512844194993</v>
      </c>
    </row>
    <row r="12" spans="1:18" x14ac:dyDescent="0.25">
      <c r="A12" s="59">
        <v>1</v>
      </c>
      <c r="B12" s="60" t="s">
        <v>31</v>
      </c>
      <c r="C12" s="61">
        <v>106814</v>
      </c>
      <c r="D12" s="62">
        <v>106814</v>
      </c>
      <c r="E12" s="62">
        <v>109987</v>
      </c>
      <c r="F12" s="62">
        <v>109987.249</v>
      </c>
      <c r="G12" s="63">
        <v>127746.249</v>
      </c>
      <c r="H12" s="64">
        <v>127636.91500000001</v>
      </c>
      <c r="I12" s="64">
        <v>106629.31200000001</v>
      </c>
      <c r="J12" s="70">
        <v>129182</v>
      </c>
      <c r="K12" s="71">
        <f t="shared" si="0"/>
        <v>0.83541122879693541</v>
      </c>
      <c r="L12" s="120">
        <f t="shared" si="5"/>
        <v>22552.687999999995</v>
      </c>
      <c r="M12" s="100">
        <f t="shared" si="1"/>
        <v>1.2115055192328352</v>
      </c>
      <c r="N12" s="71">
        <f t="shared" si="2"/>
        <v>0.99827093826651947</v>
      </c>
      <c r="O12" s="71">
        <f t="shared" si="3"/>
        <v>1.0121053145165722</v>
      </c>
      <c r="P12" s="72" t="s">
        <v>31</v>
      </c>
      <c r="Q12" s="73" t="s">
        <v>20</v>
      </c>
      <c r="R12" s="74">
        <f t="shared" si="4"/>
        <v>1.2094107513996293</v>
      </c>
    </row>
    <row r="13" spans="1:18" x14ac:dyDescent="0.25">
      <c r="A13" s="59">
        <v>1</v>
      </c>
      <c r="B13" s="75" t="s">
        <v>30</v>
      </c>
      <c r="C13" s="61">
        <v>127678</v>
      </c>
      <c r="D13" s="62">
        <v>127678</v>
      </c>
      <c r="E13" s="62">
        <v>129679</v>
      </c>
      <c r="F13" s="62">
        <v>129679.018</v>
      </c>
      <c r="G13" s="63">
        <v>141823.14800000002</v>
      </c>
      <c r="H13" s="64">
        <v>141313.14800000002</v>
      </c>
      <c r="I13" s="64">
        <v>118594.67600000001</v>
      </c>
      <c r="J13" s="70">
        <v>142492</v>
      </c>
      <c r="K13" s="76">
        <f t="shared" si="0"/>
        <v>0.83923313349441475</v>
      </c>
      <c r="L13" s="122">
        <f t="shared" si="5"/>
        <v>23897.323999999993</v>
      </c>
      <c r="M13" s="100">
        <f t="shared" si="1"/>
        <v>1.201504188940151</v>
      </c>
      <c r="N13" s="76">
        <f t="shared" si="2"/>
        <v>0.92885756355832649</v>
      </c>
      <c r="O13" s="76">
        <f t="shared" si="3"/>
        <v>1.0083421253909084</v>
      </c>
      <c r="P13" s="77" t="s">
        <v>30</v>
      </c>
      <c r="Q13" s="78" t="s">
        <v>23</v>
      </c>
      <c r="R13" s="79">
        <f t="shared" si="4"/>
        <v>1.1160262535440717</v>
      </c>
    </row>
    <row r="14" spans="1:18" x14ac:dyDescent="0.25">
      <c r="A14">
        <v>1</v>
      </c>
      <c r="B14" s="11" t="s">
        <v>33</v>
      </c>
      <c r="C14" s="12">
        <v>65845</v>
      </c>
      <c r="D14" s="13">
        <v>65845</v>
      </c>
      <c r="E14" s="13">
        <v>67018</v>
      </c>
      <c r="F14" s="13">
        <v>67017.995999999999</v>
      </c>
      <c r="G14" s="14">
        <v>74253.381999999998</v>
      </c>
      <c r="H14" s="15">
        <v>74002.77</v>
      </c>
      <c r="I14" s="15">
        <v>61959.375</v>
      </c>
      <c r="J14" s="16">
        <v>74445</v>
      </c>
      <c r="K14" s="23">
        <f t="shared" si="0"/>
        <v>0.83725751076615096</v>
      </c>
      <c r="L14" s="122">
        <f t="shared" si="5"/>
        <v>12485.625</v>
      </c>
      <c r="M14" s="100">
        <f t="shared" si="1"/>
        <v>1.2015130882130429</v>
      </c>
      <c r="N14" s="24">
        <f t="shared" si="2"/>
        <v>0.94098830586984583</v>
      </c>
      <c r="O14" s="23">
        <f t="shared" si="3"/>
        <v>1.0059758573902031</v>
      </c>
      <c r="P14" s="29" t="s">
        <v>33</v>
      </c>
      <c r="Q14" s="26" t="s">
        <v>23</v>
      </c>
      <c r="R14" s="30">
        <f t="shared" si="4"/>
        <v>1.1306097653580378</v>
      </c>
    </row>
    <row r="15" spans="1:18" x14ac:dyDescent="0.25">
      <c r="A15">
        <v>1</v>
      </c>
      <c r="B15" s="11" t="s">
        <v>34</v>
      </c>
      <c r="C15" s="12">
        <v>64258</v>
      </c>
      <c r="D15" s="13">
        <v>64258</v>
      </c>
      <c r="E15" s="13">
        <v>65465</v>
      </c>
      <c r="F15" s="13">
        <v>65465.220999999998</v>
      </c>
      <c r="G15" s="14">
        <v>75211.945000000007</v>
      </c>
      <c r="H15" s="15">
        <v>75048.865000000005</v>
      </c>
      <c r="I15" s="15">
        <v>62774.152999999998</v>
      </c>
      <c r="J15" s="16">
        <v>75424</v>
      </c>
      <c r="K15" s="23">
        <f t="shared" si="0"/>
        <v>0.83644373569140573</v>
      </c>
      <c r="L15" s="122">
        <f t="shared" si="5"/>
        <v>12649.847000000002</v>
      </c>
      <c r="M15" s="100">
        <f t="shared" si="1"/>
        <v>1.2015136229715437</v>
      </c>
      <c r="N15" s="24">
        <f t="shared" si="2"/>
        <v>0.97690798032929749</v>
      </c>
      <c r="O15" s="23">
        <f t="shared" si="3"/>
        <v>1.0049985432824333</v>
      </c>
      <c r="P15" s="29" t="s">
        <v>34</v>
      </c>
      <c r="Q15" s="26" t="s">
        <v>23</v>
      </c>
      <c r="R15" s="30">
        <f t="shared" si="4"/>
        <v>1.1737682467552679</v>
      </c>
    </row>
    <row r="16" spans="1:18" x14ac:dyDescent="0.25">
      <c r="A16">
        <v>1</v>
      </c>
      <c r="B16" s="22" t="s">
        <v>36</v>
      </c>
      <c r="C16" s="12">
        <v>62850</v>
      </c>
      <c r="D16" s="13">
        <v>62850</v>
      </c>
      <c r="E16" s="13">
        <v>64368</v>
      </c>
      <c r="F16" s="13">
        <v>64367.895000000004</v>
      </c>
      <c r="G16" s="14">
        <v>74363.945999999996</v>
      </c>
      <c r="H16" s="15">
        <v>73556.269</v>
      </c>
      <c r="I16" s="15">
        <v>61254.353999999999</v>
      </c>
      <c r="J16" s="16">
        <v>73598</v>
      </c>
      <c r="K16" s="23">
        <f t="shared" si="0"/>
        <v>0.8327550436251735</v>
      </c>
      <c r="L16" s="122">
        <f t="shared" si="5"/>
        <v>12343.646000000001</v>
      </c>
      <c r="M16" s="100">
        <f t="shared" si="1"/>
        <v>1.2015145894771824</v>
      </c>
      <c r="N16" s="24">
        <f t="shared" si="2"/>
        <v>0.97461183770883053</v>
      </c>
      <c r="O16" s="23">
        <f t="shared" si="3"/>
        <v>1.0005673343763535</v>
      </c>
      <c r="P16" s="25" t="s">
        <v>36</v>
      </c>
      <c r="Q16" s="26" t="s">
        <v>23</v>
      </c>
      <c r="R16" s="30">
        <f t="shared" si="4"/>
        <v>1.1710103420843279</v>
      </c>
    </row>
    <row r="17" spans="1:18" s="42" customFormat="1" x14ac:dyDescent="0.25">
      <c r="B17" s="167" t="e">
        <f>#REF!</f>
        <v>#REF!</v>
      </c>
      <c r="C17" s="12"/>
      <c r="D17" s="13"/>
      <c r="E17" s="13"/>
      <c r="F17" s="13"/>
      <c r="G17" s="14"/>
      <c r="H17" s="88"/>
      <c r="I17" s="88"/>
      <c r="J17" s="89"/>
      <c r="K17" s="92"/>
      <c r="L17" s="117">
        <f t="shared" si="5"/>
        <v>0</v>
      </c>
      <c r="M17" s="100"/>
      <c r="N17" s="91"/>
      <c r="O17" s="92"/>
      <c r="P17" s="168" t="s">
        <v>65</v>
      </c>
      <c r="Q17" s="94"/>
      <c r="R17" s="96"/>
    </row>
    <row r="18" spans="1:18" x14ac:dyDescent="0.25">
      <c r="A18" s="59">
        <v>2</v>
      </c>
      <c r="B18" s="60" t="s">
        <v>16</v>
      </c>
      <c r="C18" s="61">
        <v>734026</v>
      </c>
      <c r="D18" s="62">
        <v>734026</v>
      </c>
      <c r="E18" s="62">
        <v>751205</v>
      </c>
      <c r="F18" s="62">
        <v>751204.90399999998</v>
      </c>
      <c r="G18" s="63">
        <v>845751.478</v>
      </c>
      <c r="H18" s="64">
        <v>844909.25199999998</v>
      </c>
      <c r="I18" s="64">
        <v>715964.75600000005</v>
      </c>
      <c r="J18" s="70">
        <v>881716</v>
      </c>
      <c r="K18" s="66">
        <f>SUM(I18/H18)</f>
        <v>0.84738657353464519</v>
      </c>
      <c r="L18" s="119">
        <f t="shared" si="5"/>
        <v>165751.24399999995</v>
      </c>
      <c r="M18" s="100">
        <f>SUM(J18/I18)</f>
        <v>1.2315075464412943</v>
      </c>
      <c r="N18" s="66">
        <f>SUM(I18/C18)</f>
        <v>0.9753942721374993</v>
      </c>
      <c r="O18" s="66">
        <f>SUM(J18/H18)</f>
        <v>1.0435629600609464</v>
      </c>
      <c r="P18" s="67" t="s">
        <v>16</v>
      </c>
      <c r="Q18" s="68" t="s">
        <v>15</v>
      </c>
      <c r="R18" s="69">
        <f>SUM(J18/C18)</f>
        <v>1.2012054068929439</v>
      </c>
    </row>
    <row r="19" spans="1:18" x14ac:dyDescent="0.25">
      <c r="A19" s="59">
        <v>2</v>
      </c>
      <c r="B19" s="60" t="s">
        <v>21</v>
      </c>
      <c r="C19" s="61">
        <v>311908</v>
      </c>
      <c r="D19" s="62">
        <v>311908</v>
      </c>
      <c r="E19" s="62">
        <v>319463</v>
      </c>
      <c r="F19" s="62">
        <v>319462.772</v>
      </c>
      <c r="G19" s="63">
        <v>369654.77</v>
      </c>
      <c r="H19" s="64">
        <v>369645.37300000002</v>
      </c>
      <c r="I19" s="64">
        <v>312251.55499999999</v>
      </c>
      <c r="J19" s="65">
        <v>384540</v>
      </c>
      <c r="K19" s="66">
        <f>SUM(I19/H19)</f>
        <v>0.8447327568739782</v>
      </c>
      <c r="L19" s="119">
        <f t="shared" si="5"/>
        <v>72288.445000000007</v>
      </c>
      <c r="M19" s="100">
        <f>SUM(J19/I19)</f>
        <v>1.2315070776829278</v>
      </c>
      <c r="N19" s="66">
        <f>SUM(I19/C19)</f>
        <v>1.0011014626107697</v>
      </c>
      <c r="O19" s="66">
        <f>SUM(J19/H19)</f>
        <v>1.0402943688409161</v>
      </c>
      <c r="P19" s="67" t="s">
        <v>21</v>
      </c>
      <c r="Q19" s="68" t="s">
        <v>15</v>
      </c>
      <c r="R19" s="69">
        <f>SUM(J19/C19)</f>
        <v>1.232863536683894</v>
      </c>
    </row>
    <row r="20" spans="1:18" x14ac:dyDescent="0.25">
      <c r="A20" s="59">
        <v>2</v>
      </c>
      <c r="B20" s="60" t="s">
        <v>19</v>
      </c>
      <c r="C20" s="61">
        <v>460900</v>
      </c>
      <c r="D20" s="62">
        <v>460900</v>
      </c>
      <c r="E20" s="62">
        <v>468075</v>
      </c>
      <c r="F20" s="62">
        <v>468075.413</v>
      </c>
      <c r="G20" s="63">
        <v>504398.96799999999</v>
      </c>
      <c r="H20" s="64">
        <v>504043.20799999998</v>
      </c>
      <c r="I20" s="64">
        <v>426784.12300000002</v>
      </c>
      <c r="J20" s="70">
        <v>517052</v>
      </c>
      <c r="K20" s="71">
        <f>SUM(I20/H20)</f>
        <v>0.84672130528936729</v>
      </c>
      <c r="L20" s="120">
        <f t="shared" si="5"/>
        <v>90267.876999999979</v>
      </c>
      <c r="M20" s="100">
        <f>SUM(J20/I20)</f>
        <v>1.211507111289611</v>
      </c>
      <c r="N20" s="71">
        <f>SUM(I20/C20)</f>
        <v>0.92597987198958565</v>
      </c>
      <c r="O20" s="71">
        <f>SUM(J20/H20)</f>
        <v>1.0258088826384901</v>
      </c>
      <c r="P20" s="72" t="s">
        <v>19</v>
      </c>
      <c r="Q20" s="73" t="s">
        <v>20</v>
      </c>
      <c r="R20" s="74">
        <f>SUM(J20/C20)</f>
        <v>1.1218311998264265</v>
      </c>
    </row>
    <row r="21" spans="1:18" x14ac:dyDescent="0.25">
      <c r="A21" s="59">
        <v>2</v>
      </c>
      <c r="B21" s="75" t="s">
        <v>22</v>
      </c>
      <c r="C21" s="61">
        <v>287983</v>
      </c>
      <c r="D21" s="62">
        <v>287983</v>
      </c>
      <c r="E21" s="62">
        <v>290674</v>
      </c>
      <c r="F21" s="62">
        <v>290673.89600000001</v>
      </c>
      <c r="G21" s="63">
        <v>308418.43</v>
      </c>
      <c r="H21" s="64">
        <v>307256.00199999998</v>
      </c>
      <c r="I21" s="64">
        <v>259231.666</v>
      </c>
      <c r="J21" s="70">
        <v>311469</v>
      </c>
      <c r="K21" s="76">
        <f>SUM(I21/H21)</f>
        <v>0.84369927458731964</v>
      </c>
      <c r="L21" s="123">
        <f t="shared" si="5"/>
        <v>52237.334000000003</v>
      </c>
      <c r="M21" s="100">
        <f>SUM(J21/I21)</f>
        <v>1.2015083064736389</v>
      </c>
      <c r="N21" s="76">
        <f>SUM(I21/C21)</f>
        <v>0.900163086015494</v>
      </c>
      <c r="O21" s="76">
        <f>SUM(J21/H21)</f>
        <v>1.013711686582448</v>
      </c>
      <c r="P21" s="77" t="s">
        <v>22</v>
      </c>
      <c r="Q21" s="78" t="s">
        <v>23</v>
      </c>
      <c r="R21" s="79">
        <f>SUM(J21/C21)</f>
        <v>1.0815534250285608</v>
      </c>
    </row>
    <row r="22" spans="1:18" x14ac:dyDescent="0.25">
      <c r="A22" s="59">
        <v>2</v>
      </c>
      <c r="B22" s="60" t="s">
        <v>29</v>
      </c>
      <c r="C22" s="61">
        <v>135538</v>
      </c>
      <c r="D22" s="62">
        <v>135538</v>
      </c>
      <c r="E22" s="62">
        <v>136676</v>
      </c>
      <c r="F22" s="62">
        <v>136676.345</v>
      </c>
      <c r="G22" s="63">
        <v>147365.853</v>
      </c>
      <c r="H22" s="64">
        <v>147029.693</v>
      </c>
      <c r="I22" s="64">
        <v>123305.97500000001</v>
      </c>
      <c r="J22" s="80">
        <v>148153</v>
      </c>
      <c r="K22" s="76">
        <f>SUM(I22/H22)</f>
        <v>0.83864675552304935</v>
      </c>
      <c r="L22" s="123">
        <f t="shared" si="5"/>
        <v>24847.024999999994</v>
      </c>
      <c r="M22" s="100">
        <f>SUM(J22/I22)</f>
        <v>1.2015070640331906</v>
      </c>
      <c r="N22" s="76">
        <f>SUM(I22/C22)</f>
        <v>0.90975206215231152</v>
      </c>
      <c r="O22" s="76">
        <f>SUM(J22/H22)</f>
        <v>1.0076400009894599</v>
      </c>
      <c r="P22" s="81" t="s">
        <v>29</v>
      </c>
      <c r="Q22" s="78" t="s">
        <v>23</v>
      </c>
      <c r="R22" s="79">
        <f>SUM(J22/C22)</f>
        <v>1.0930735291947646</v>
      </c>
    </row>
    <row r="23" spans="1:18" s="42" customFormat="1" x14ac:dyDescent="0.25">
      <c r="A23" s="97"/>
      <c r="B23" s="98"/>
      <c r="C23" s="61"/>
      <c r="D23" s="62"/>
      <c r="E23" s="62"/>
      <c r="F23" s="62"/>
      <c r="G23" s="63"/>
      <c r="H23" s="99"/>
      <c r="I23" s="99"/>
      <c r="J23" s="82"/>
      <c r="K23" s="100"/>
      <c r="L23" s="117">
        <f t="shared" si="5"/>
        <v>0</v>
      </c>
      <c r="M23" s="100"/>
      <c r="N23" s="100"/>
      <c r="O23" s="100"/>
      <c r="P23" s="169" t="s">
        <v>66</v>
      </c>
      <c r="Q23" s="101"/>
      <c r="R23" s="102"/>
    </row>
    <row r="24" spans="1:18" x14ac:dyDescent="0.25">
      <c r="A24">
        <v>3</v>
      </c>
      <c r="B24" s="11" t="s">
        <v>25</v>
      </c>
      <c r="C24" s="12">
        <v>255552</v>
      </c>
      <c r="D24" s="13">
        <v>255552</v>
      </c>
      <c r="E24" s="13">
        <v>262072</v>
      </c>
      <c r="F24" s="13">
        <v>262072.27100000001</v>
      </c>
      <c r="G24" s="14">
        <v>282107.20500000002</v>
      </c>
      <c r="H24" s="15">
        <v>281730.152</v>
      </c>
      <c r="I24" s="15">
        <v>238248.62900000002</v>
      </c>
      <c r="J24" s="16">
        <v>288640</v>
      </c>
      <c r="K24" s="17">
        <f>SUM(I24/H24)</f>
        <v>0.84566251538457982</v>
      </c>
      <c r="L24" s="121">
        <f t="shared" si="5"/>
        <v>50391.370999999985</v>
      </c>
      <c r="M24" s="100">
        <f>SUM(J24/I24)</f>
        <v>1.2115074962299153</v>
      </c>
      <c r="N24" s="18">
        <f>SUM(I24/C24)</f>
        <v>0.93229021490733788</v>
      </c>
      <c r="O24" s="17">
        <f>SUM(J24/H24)</f>
        <v>1.0245264766690645</v>
      </c>
      <c r="P24" s="19" t="s">
        <v>25</v>
      </c>
      <c r="Q24" s="20" t="s">
        <v>20</v>
      </c>
      <c r="R24" s="21">
        <f>SUM(J24/C24)</f>
        <v>1.1294765840220387</v>
      </c>
    </row>
    <row r="25" spans="1:18" x14ac:dyDescent="0.25">
      <c r="A25">
        <v>3</v>
      </c>
      <c r="B25" s="11" t="s">
        <v>28</v>
      </c>
      <c r="C25" s="12">
        <v>187501</v>
      </c>
      <c r="D25" s="13">
        <v>187501</v>
      </c>
      <c r="E25" s="13">
        <v>191399</v>
      </c>
      <c r="F25" s="13">
        <v>191399.12700000001</v>
      </c>
      <c r="G25" s="14">
        <v>203803.07</v>
      </c>
      <c r="H25" s="15">
        <v>203504.81299999999</v>
      </c>
      <c r="I25" s="15">
        <v>171277.61000000002</v>
      </c>
      <c r="J25" s="16">
        <v>205791</v>
      </c>
      <c r="K25" s="23">
        <f>SUM(I25/H25)</f>
        <v>0.84163911150347104</v>
      </c>
      <c r="L25" s="122">
        <f t="shared" si="5"/>
        <v>34513.389999999985</v>
      </c>
      <c r="M25" s="100">
        <f>SUM(J25/I25)</f>
        <v>1.2015055558049881</v>
      </c>
      <c r="N25" s="24">
        <f>SUM(I25/C25)</f>
        <v>0.91347571479618783</v>
      </c>
      <c r="O25" s="23">
        <f>SUM(J25/H25)</f>
        <v>1.0112340684541943</v>
      </c>
      <c r="P25" s="29" t="s">
        <v>28</v>
      </c>
      <c r="Q25" s="26" t="s">
        <v>23</v>
      </c>
      <c r="R25" s="30">
        <f>SUM(J25/C25)</f>
        <v>1.0975461464205525</v>
      </c>
    </row>
    <row r="26" spans="1:18" x14ac:dyDescent="0.25">
      <c r="A26">
        <v>3</v>
      </c>
      <c r="B26" s="11" t="s">
        <v>35</v>
      </c>
      <c r="C26" s="12">
        <v>64008</v>
      </c>
      <c r="D26" s="13">
        <v>64008</v>
      </c>
      <c r="E26" s="13">
        <v>66353</v>
      </c>
      <c r="F26" s="13">
        <v>66353.391000000003</v>
      </c>
      <c r="G26" s="14">
        <v>64907.892</v>
      </c>
      <c r="H26" s="15">
        <v>64558.308000000005</v>
      </c>
      <c r="I26" s="15">
        <v>45410.308000000005</v>
      </c>
      <c r="J26" s="16">
        <v>54561</v>
      </c>
      <c r="K26" s="24">
        <f>SUM(I26/H26)</f>
        <v>0.70339990942761388</v>
      </c>
      <c r="L26" s="122">
        <f t="shared" si="5"/>
        <v>9150.6919999999955</v>
      </c>
      <c r="M26" s="100">
        <f>SUM(J26/I26)</f>
        <v>1.2015113396720409</v>
      </c>
      <c r="N26" s="24">
        <f>SUM(I26/C26)</f>
        <v>0.70944738157730292</v>
      </c>
      <c r="O26" s="24">
        <f>SUM(J26/H26)</f>
        <v>0.84514296750156459</v>
      </c>
      <c r="P26" s="29" t="s">
        <v>35</v>
      </c>
      <c r="Q26" s="26" t="s">
        <v>23</v>
      </c>
      <c r="R26" s="30">
        <f>SUM(J26/C26)</f>
        <v>0.85240907386576681</v>
      </c>
    </row>
    <row r="27" spans="1:18" s="42" customFormat="1" x14ac:dyDescent="0.25">
      <c r="B27" s="11"/>
      <c r="C27" s="12"/>
      <c r="D27" s="13"/>
      <c r="E27" s="13"/>
      <c r="F27" s="13"/>
      <c r="G27" s="14"/>
      <c r="H27" s="88"/>
      <c r="I27" s="88"/>
      <c r="J27" s="89"/>
      <c r="K27" s="91"/>
      <c r="L27" s="117">
        <f t="shared" si="5"/>
        <v>0</v>
      </c>
      <c r="M27" s="100"/>
      <c r="N27" s="91"/>
      <c r="O27" s="91"/>
      <c r="P27" s="169" t="s">
        <v>67</v>
      </c>
      <c r="Q27" s="94"/>
      <c r="R27" s="96"/>
    </row>
    <row r="28" spans="1:18" x14ac:dyDescent="0.25">
      <c r="A28">
        <v>4</v>
      </c>
      <c r="B28" s="11" t="s">
        <v>32</v>
      </c>
      <c r="C28" s="12">
        <v>74069</v>
      </c>
      <c r="D28" s="13">
        <v>74069</v>
      </c>
      <c r="E28" s="13">
        <v>74586</v>
      </c>
      <c r="F28" s="13">
        <v>74586.312999999995</v>
      </c>
      <c r="G28" s="14">
        <v>81312.025000000009</v>
      </c>
      <c r="H28" s="15">
        <v>80995.724000000002</v>
      </c>
      <c r="I28" s="15">
        <v>67160.221000000005</v>
      </c>
      <c r="J28" s="83">
        <v>80694</v>
      </c>
      <c r="K28" s="23">
        <f>SUM(I28/H28)</f>
        <v>0.82918230350036759</v>
      </c>
      <c r="L28" s="122">
        <f t="shared" si="5"/>
        <v>13533.778999999995</v>
      </c>
      <c r="M28" s="100">
        <f>SUM(J28/I28)</f>
        <v>1.2015148074036266</v>
      </c>
      <c r="N28" s="24">
        <f>SUM(I28/C28)</f>
        <v>0.90672509416895064</v>
      </c>
      <c r="O28" s="23">
        <f>SUM(J28/H28)</f>
        <v>0.99627481569273946</v>
      </c>
      <c r="P28" s="29" t="s">
        <v>32</v>
      </c>
      <c r="Q28" s="26" t="s">
        <v>23</v>
      </c>
      <c r="R28" s="27">
        <f>SUM(J28/C28)</f>
        <v>1.0894436268884418</v>
      </c>
    </row>
    <row r="29" spans="1:18" x14ac:dyDescent="0.25">
      <c r="A29">
        <v>4</v>
      </c>
      <c r="B29" s="31" t="s">
        <v>38</v>
      </c>
      <c r="C29" s="12">
        <v>13699</v>
      </c>
      <c r="D29" s="13">
        <v>13699</v>
      </c>
      <c r="E29" s="13">
        <v>13768</v>
      </c>
      <c r="F29" s="13">
        <v>13767.769</v>
      </c>
      <c r="G29" s="14">
        <v>16112.327000000001</v>
      </c>
      <c r="H29" s="15">
        <v>15306.835000000001</v>
      </c>
      <c r="I29" s="15">
        <v>12539.478000000001</v>
      </c>
      <c r="J29" s="84">
        <v>15066</v>
      </c>
      <c r="K29" s="23">
        <f>SUM(I29/H29)</f>
        <v>0.81920775914811916</v>
      </c>
      <c r="L29" s="122">
        <f t="shared" si="5"/>
        <v>2526.521999999999</v>
      </c>
      <c r="M29" s="100">
        <f>SUM(J29/I29)</f>
        <v>1.2014854206849759</v>
      </c>
      <c r="N29" s="24">
        <f>SUM(I29/C29)</f>
        <v>0.91535717935615746</v>
      </c>
      <c r="O29" s="24">
        <f>SUM(J29/H29)</f>
        <v>0.98426617912847425</v>
      </c>
      <c r="P29" s="32" t="s">
        <v>38</v>
      </c>
      <c r="Q29" s="26" t="s">
        <v>23</v>
      </c>
      <c r="R29" s="30">
        <f>SUM(J29/C29)</f>
        <v>1.0997883057157456</v>
      </c>
    </row>
    <row r="30" spans="1:18" x14ac:dyDescent="0.25">
      <c r="A30">
        <v>4</v>
      </c>
      <c r="B30" s="22" t="s">
        <v>43</v>
      </c>
      <c r="C30" s="12">
        <v>4222</v>
      </c>
      <c r="D30" s="13">
        <v>4222</v>
      </c>
      <c r="E30" s="13">
        <v>4256</v>
      </c>
      <c r="F30" s="13">
        <v>4255.25</v>
      </c>
      <c r="G30" s="14">
        <v>5590.6120000000001</v>
      </c>
      <c r="H30" s="15">
        <v>5369.13</v>
      </c>
      <c r="I30" s="15">
        <v>3686.9700000000003</v>
      </c>
      <c r="J30" s="16">
        <v>4393</v>
      </c>
      <c r="K30" s="103">
        <f>SUM(I30/H30)</f>
        <v>0.68669784490224672</v>
      </c>
      <c r="L30" s="124">
        <f t="shared" si="5"/>
        <v>706.02999999999975</v>
      </c>
      <c r="M30" s="100">
        <f>SUM(J30/I30)</f>
        <v>1.191493285814639</v>
      </c>
      <c r="N30" s="103">
        <f>SUM(I30/C30)</f>
        <v>0.87327569872098543</v>
      </c>
      <c r="O30" s="103">
        <f>SUM(J30/H30)</f>
        <v>0.81819587158440943</v>
      </c>
      <c r="P30" s="105" t="s">
        <v>43</v>
      </c>
      <c r="Q30" s="106" t="s">
        <v>41</v>
      </c>
      <c r="R30" s="107">
        <f>SUM(J30/C30)</f>
        <v>1.0405021316911416</v>
      </c>
    </row>
    <row r="31" spans="1:18" x14ac:dyDescent="0.25">
      <c r="A31">
        <v>4</v>
      </c>
      <c r="B31" s="22" t="s">
        <v>46</v>
      </c>
      <c r="C31" s="12">
        <v>1163</v>
      </c>
      <c r="D31" s="13">
        <v>1163</v>
      </c>
      <c r="E31" s="13">
        <v>1163</v>
      </c>
      <c r="F31" s="13">
        <v>1162.7850000000001</v>
      </c>
      <c r="G31" s="14">
        <v>2522.7849999999999</v>
      </c>
      <c r="H31" s="15">
        <v>2293.41</v>
      </c>
      <c r="I31" s="15">
        <v>988.36700000000008</v>
      </c>
      <c r="J31" s="16">
        <v>1178</v>
      </c>
      <c r="K31" s="103">
        <f>SUM(I31/H31)</f>
        <v>0.43095957547930819</v>
      </c>
      <c r="L31" s="124">
        <f t="shared" si="5"/>
        <v>189.63299999999992</v>
      </c>
      <c r="M31" s="100">
        <f>SUM(J31/I31)</f>
        <v>1.1918649651394673</v>
      </c>
      <c r="N31" s="103">
        <f>SUM(I31/C31)</f>
        <v>0.84984264832330192</v>
      </c>
      <c r="O31" s="103">
        <f>SUM(J31/H31)</f>
        <v>0.51364561940516529</v>
      </c>
      <c r="P31" s="105" t="s">
        <v>46</v>
      </c>
      <c r="Q31" s="106" t="s">
        <v>41</v>
      </c>
      <c r="R31" s="107">
        <f>SUM(J31/C31)</f>
        <v>1.0128976784178847</v>
      </c>
    </row>
    <row r="32" spans="1:18" x14ac:dyDescent="0.25">
      <c r="A32">
        <v>4</v>
      </c>
      <c r="B32" s="85" t="s">
        <v>47</v>
      </c>
      <c r="C32" s="12">
        <v>0</v>
      </c>
      <c r="D32" s="13">
        <v>0</v>
      </c>
      <c r="E32" s="13">
        <v>0</v>
      </c>
      <c r="F32" s="13">
        <v>0</v>
      </c>
      <c r="G32" s="14">
        <v>0</v>
      </c>
      <c r="H32" s="15">
        <v>0</v>
      </c>
      <c r="I32" s="15">
        <v>1210.2919999999999</v>
      </c>
      <c r="J32" s="16">
        <v>1442</v>
      </c>
      <c r="K32" s="104" t="s">
        <v>48</v>
      </c>
      <c r="L32" s="124">
        <f t="shared" si="5"/>
        <v>231.70800000000008</v>
      </c>
      <c r="M32" s="100">
        <f>SUM(J32/I32)</f>
        <v>1.1914480141982267</v>
      </c>
      <c r="N32" s="108" t="s">
        <v>48</v>
      </c>
      <c r="O32" s="104" t="s">
        <v>48</v>
      </c>
      <c r="P32" s="109" t="s">
        <v>47</v>
      </c>
      <c r="Q32" s="106" t="s">
        <v>41</v>
      </c>
      <c r="R32" s="110"/>
    </row>
    <row r="33" spans="1:18" s="42" customFormat="1" x14ac:dyDescent="0.25">
      <c r="B33" s="87"/>
      <c r="C33" s="12"/>
      <c r="D33" s="13"/>
      <c r="E33" s="13"/>
      <c r="F33" s="13"/>
      <c r="G33" s="14"/>
      <c r="H33" s="88"/>
      <c r="I33" s="88"/>
      <c r="J33" s="89"/>
      <c r="K33" s="90"/>
      <c r="L33" s="117">
        <f t="shared" si="5"/>
        <v>0</v>
      </c>
      <c r="M33" s="100"/>
      <c r="N33" s="93"/>
      <c r="O33" s="90"/>
      <c r="P33" s="169" t="s">
        <v>68</v>
      </c>
      <c r="Q33" s="94"/>
      <c r="R33" s="95"/>
    </row>
    <row r="34" spans="1:18" x14ac:dyDescent="0.25">
      <c r="A34">
        <v>5</v>
      </c>
      <c r="B34" s="22" t="s">
        <v>39</v>
      </c>
      <c r="C34" s="12">
        <v>7094</v>
      </c>
      <c r="D34" s="13">
        <v>7094</v>
      </c>
      <c r="E34" s="13">
        <v>7094</v>
      </c>
      <c r="F34" s="13">
        <v>7093.5889999999999</v>
      </c>
      <c r="G34" s="14">
        <v>9479.0069999999996</v>
      </c>
      <c r="H34" s="15">
        <v>9413.0069999999996</v>
      </c>
      <c r="I34" s="15">
        <v>6901.1559999999999</v>
      </c>
      <c r="J34" s="16">
        <v>8361</v>
      </c>
      <c r="K34" s="18">
        <f>SUM(I34/H34)</f>
        <v>0.73315105364311317</v>
      </c>
      <c r="L34" s="121">
        <f t="shared" si="5"/>
        <v>1459.8440000000001</v>
      </c>
      <c r="M34" s="100">
        <f>SUM(J34/I34)</f>
        <v>1.2115361542327112</v>
      </c>
      <c r="N34" s="18">
        <f>SUM(I34/C34)</f>
        <v>0.97281590076120661</v>
      </c>
      <c r="O34" s="18">
        <f>SUM(J34/H34)</f>
        <v>0.88823900800243749</v>
      </c>
      <c r="P34" s="28" t="s">
        <v>39</v>
      </c>
      <c r="Q34" s="20" t="s">
        <v>20</v>
      </c>
      <c r="R34" s="21">
        <f>SUM(J34/C34)</f>
        <v>1.1786016351846631</v>
      </c>
    </row>
    <row r="35" spans="1:18" x14ac:dyDescent="0.25">
      <c r="A35">
        <v>5</v>
      </c>
      <c r="B35" s="22" t="s">
        <v>37</v>
      </c>
      <c r="C35" s="12">
        <v>16003</v>
      </c>
      <c r="D35" s="13">
        <v>16003</v>
      </c>
      <c r="E35" s="13">
        <v>16038</v>
      </c>
      <c r="F35" s="13">
        <v>16037.93</v>
      </c>
      <c r="G35" s="14">
        <v>18138.339</v>
      </c>
      <c r="H35" s="15">
        <v>18138.339</v>
      </c>
      <c r="I35" s="15">
        <v>14261.588</v>
      </c>
      <c r="J35" s="83">
        <v>17135</v>
      </c>
      <c r="K35" s="24">
        <f>SUM(I35/H35)</f>
        <v>0.78626758492053761</v>
      </c>
      <c r="L35" s="122">
        <f t="shared" si="5"/>
        <v>2873.4120000000003</v>
      </c>
      <c r="M35" s="100">
        <f>SUM(J35/I35)</f>
        <v>1.2014791059733321</v>
      </c>
      <c r="N35" s="24">
        <f>SUM(I35/C35)</f>
        <v>0.89118215334624751</v>
      </c>
      <c r="O35" s="24">
        <f>SUM(J35/H35)</f>
        <v>0.94468407498613849</v>
      </c>
      <c r="P35" s="25" t="s">
        <v>37</v>
      </c>
      <c r="Q35" s="26" t="s">
        <v>23</v>
      </c>
      <c r="R35" s="27">
        <f>SUM(J35/C35)</f>
        <v>1.0707367368618383</v>
      </c>
    </row>
    <row r="36" spans="1:18" x14ac:dyDescent="0.25">
      <c r="A36">
        <v>5</v>
      </c>
      <c r="B36" s="22" t="s">
        <v>42</v>
      </c>
      <c r="C36" s="12">
        <v>4380</v>
      </c>
      <c r="D36" s="13">
        <v>4380</v>
      </c>
      <c r="E36" s="13">
        <v>4380</v>
      </c>
      <c r="F36" s="13">
        <v>4380.41</v>
      </c>
      <c r="G36" s="14">
        <v>5740.41</v>
      </c>
      <c r="H36" s="15">
        <v>5559.0720000000001</v>
      </c>
      <c r="I36" s="15">
        <v>3723.3490000000002</v>
      </c>
      <c r="J36" s="84">
        <v>4474</v>
      </c>
      <c r="K36" s="24">
        <f>SUM(I36/H36)</f>
        <v>0.66977887676216463</v>
      </c>
      <c r="L36" s="122">
        <f t="shared" si="5"/>
        <v>750.65099999999984</v>
      </c>
      <c r="M36" s="100">
        <f>SUM(J36/I36)</f>
        <v>1.2016064032675959</v>
      </c>
      <c r="N36" s="24">
        <f>SUM(I36/C36)</f>
        <v>0.8500796803652968</v>
      </c>
      <c r="O36" s="24">
        <f>SUM(J36/H36)</f>
        <v>0.804810587090795</v>
      </c>
      <c r="P36" s="25" t="s">
        <v>42</v>
      </c>
      <c r="Q36" s="26" t="s">
        <v>23</v>
      </c>
      <c r="R36" s="27">
        <f>SUM(J36/C36)</f>
        <v>1.0214611872146118</v>
      </c>
    </row>
    <row r="37" spans="1:18" x14ac:dyDescent="0.25">
      <c r="A37">
        <v>5</v>
      </c>
      <c r="B37" s="22" t="s">
        <v>44</v>
      </c>
      <c r="C37" s="12">
        <v>4163</v>
      </c>
      <c r="D37" s="13">
        <v>4163</v>
      </c>
      <c r="E37" s="13">
        <v>4197</v>
      </c>
      <c r="F37" s="13">
        <v>4197.2030000000004</v>
      </c>
      <c r="G37" s="14">
        <v>5840.6549999999997</v>
      </c>
      <c r="H37" s="15">
        <v>5840.6549999999997</v>
      </c>
      <c r="I37" s="15">
        <v>3808.5570000000002</v>
      </c>
      <c r="J37" s="83">
        <v>4576</v>
      </c>
      <c r="K37" s="24">
        <f>SUM(I37/H37)</f>
        <v>0.65207703588039367</v>
      </c>
      <c r="L37" s="122">
        <f t="shared" si="5"/>
        <v>767.44299999999976</v>
      </c>
      <c r="M37" s="100">
        <f>SUM(J37/I37)</f>
        <v>1.2015049269316436</v>
      </c>
      <c r="N37" s="24">
        <f>SUM(I37/C37)</f>
        <v>0.91485875570502051</v>
      </c>
      <c r="O37" s="24">
        <f>SUM(J37/H37)</f>
        <v>0.78347377134927509</v>
      </c>
      <c r="P37" s="25" t="s">
        <v>44</v>
      </c>
      <c r="Q37" s="26" t="s">
        <v>23</v>
      </c>
      <c r="R37" s="30">
        <f>SUM(J37/C37)</f>
        <v>1.0992073024261351</v>
      </c>
    </row>
    <row r="38" spans="1:18" s="42" customFormat="1" x14ac:dyDescent="0.25">
      <c r="B38" s="22"/>
      <c r="C38" s="12"/>
      <c r="D38" s="13"/>
      <c r="E38" s="13"/>
      <c r="F38" s="13"/>
      <c r="G38" s="14"/>
      <c r="H38" s="88"/>
      <c r="I38" s="88"/>
      <c r="J38" s="115"/>
      <c r="K38" s="91"/>
      <c r="L38" s="117">
        <f t="shared" si="5"/>
        <v>0</v>
      </c>
      <c r="M38" s="100"/>
      <c r="N38" s="91"/>
      <c r="O38" s="91"/>
      <c r="P38" s="169" t="s">
        <v>70</v>
      </c>
      <c r="Q38" s="94"/>
      <c r="R38" s="96"/>
    </row>
    <row r="39" spans="1:18" x14ac:dyDescent="0.25">
      <c r="A39">
        <v>7</v>
      </c>
      <c r="B39" s="22" t="s">
        <v>40</v>
      </c>
      <c r="C39" s="12">
        <v>4762</v>
      </c>
      <c r="D39" s="13">
        <v>4762</v>
      </c>
      <c r="E39" s="13">
        <v>4797</v>
      </c>
      <c r="F39" s="13">
        <v>4796.5529999999999</v>
      </c>
      <c r="G39" s="14">
        <v>6594.2820000000002</v>
      </c>
      <c r="H39" s="15">
        <v>6594.2820000000002</v>
      </c>
      <c r="I39" s="15">
        <v>4449.1400000000003</v>
      </c>
      <c r="J39" s="16">
        <v>5301</v>
      </c>
      <c r="K39" s="103">
        <f>SUM(I39/H39)</f>
        <v>0.67469665385860056</v>
      </c>
      <c r="L39" s="124">
        <f t="shared" si="5"/>
        <v>851.85999999999967</v>
      </c>
      <c r="M39" s="100">
        <f>SUM(J39/I39)</f>
        <v>1.1914662159428562</v>
      </c>
      <c r="N39" s="103">
        <f>SUM(I39/C39)</f>
        <v>0.93430071398572034</v>
      </c>
      <c r="O39" s="103">
        <f>SUM(J39/H39)</f>
        <v>0.80387826908221394</v>
      </c>
      <c r="P39" s="105" t="s">
        <v>40</v>
      </c>
      <c r="Q39" s="106" t="s">
        <v>41</v>
      </c>
      <c r="R39" s="111">
        <f>SUM(J39/C39)</f>
        <v>1.1131877362452751</v>
      </c>
    </row>
    <row r="40" spans="1:18" x14ac:dyDescent="0.25">
      <c r="A40">
        <v>7</v>
      </c>
      <c r="B40" s="86" t="s">
        <v>45</v>
      </c>
      <c r="C40" s="34">
        <v>2282</v>
      </c>
      <c r="D40" s="13">
        <v>2282</v>
      </c>
      <c r="E40" s="13">
        <v>2317</v>
      </c>
      <c r="F40" s="13">
        <v>2316.962</v>
      </c>
      <c r="G40" s="14">
        <v>3838.248</v>
      </c>
      <c r="H40" s="15">
        <v>3458.9949999999999</v>
      </c>
      <c r="I40" s="15">
        <v>2106.511</v>
      </c>
      <c r="J40" s="35">
        <v>2510</v>
      </c>
      <c r="K40" s="103">
        <f>SUM(I40/H40)</f>
        <v>0.60899509828721932</v>
      </c>
      <c r="L40" s="124">
        <f t="shared" si="5"/>
        <v>403.48900000000003</v>
      </c>
      <c r="M40" s="100">
        <f>SUM(J40/I40)</f>
        <v>1.1915437422353836</v>
      </c>
      <c r="N40" s="103">
        <f>SUM(I40/C40)</f>
        <v>0.9230985977212971</v>
      </c>
      <c r="O40" s="103">
        <f>SUM(J40/H40)</f>
        <v>0.72564429841615852</v>
      </c>
      <c r="P40" s="112" t="s">
        <v>45</v>
      </c>
      <c r="Q40" s="106" t="s">
        <v>41</v>
      </c>
      <c r="R40" s="113">
        <f>SUM(J40/C40)</f>
        <v>1.0999123575810692</v>
      </c>
    </row>
    <row r="41" spans="1:18" ht="15.75" thickBot="1" x14ac:dyDescent="0.3">
      <c r="B41" s="36" t="s">
        <v>49</v>
      </c>
      <c r="C41" s="36">
        <f t="shared" ref="C41:J41" si="6">SUM(C6:C40)</f>
        <v>6617424</v>
      </c>
      <c r="D41" s="36">
        <f t="shared" si="6"/>
        <v>6617424</v>
      </c>
      <c r="E41" s="36">
        <f t="shared" si="6"/>
        <v>6809706</v>
      </c>
      <c r="F41" s="36">
        <f t="shared" si="6"/>
        <v>6809705.6939999992</v>
      </c>
      <c r="G41" s="36">
        <f t="shared" si="6"/>
        <v>7725963.6130000008</v>
      </c>
      <c r="H41" s="36">
        <f t="shared" si="6"/>
        <v>7715990.3450000007</v>
      </c>
      <c r="I41" s="36">
        <f t="shared" si="6"/>
        <v>6526680.5350000001</v>
      </c>
      <c r="J41" s="36">
        <f t="shared" si="6"/>
        <v>7982585</v>
      </c>
      <c r="K41" s="114"/>
      <c r="L41" s="36"/>
      <c r="M41" s="36"/>
      <c r="N41" s="36"/>
      <c r="O41" s="36"/>
      <c r="P41" s="36"/>
      <c r="Q41" s="36"/>
      <c r="R41" s="36"/>
    </row>
    <row r="42" spans="1:18" x14ac:dyDescent="0.25">
      <c r="B42" s="37" t="s">
        <v>50</v>
      </c>
      <c r="C42" s="38">
        <v>1</v>
      </c>
      <c r="D42" s="39"/>
      <c r="E42" s="39"/>
      <c r="F42" s="40">
        <f>SUM(F41/D41)</f>
        <v>1.0290568798372295</v>
      </c>
      <c r="G42" s="39"/>
      <c r="H42" s="40">
        <f>SUM(H41/F41)</f>
        <v>1.1330871981440438</v>
      </c>
      <c r="I42" s="40">
        <f>SUM(I41/H41)</f>
        <v>0.84586426928713321</v>
      </c>
      <c r="J42" s="40">
        <f>SUM(J41/I41)</f>
        <v>1.2230696687531375</v>
      </c>
      <c r="K42" s="41"/>
      <c r="L42" s="41"/>
      <c r="M42" s="41"/>
      <c r="N42" s="41"/>
      <c r="O42" s="41"/>
      <c r="P42" s="41"/>
      <c r="Q42" s="41"/>
      <c r="R42" s="41"/>
    </row>
    <row r="43" spans="1:18" x14ac:dyDescent="0.25">
      <c r="B43" s="37" t="s">
        <v>51</v>
      </c>
      <c r="C43" s="33"/>
      <c r="D43" s="33"/>
      <c r="E43" s="33"/>
      <c r="F43" s="33"/>
      <c r="G43" s="33"/>
      <c r="H43" s="33"/>
      <c r="I43" s="43"/>
      <c r="J43" s="43">
        <f>SUM(J41/D41)</f>
        <v>1.2062979491717623</v>
      </c>
      <c r="K43" s="41"/>
      <c r="L43" s="41"/>
      <c r="M43" s="41"/>
      <c r="N43" s="41"/>
      <c r="O43" s="41"/>
      <c r="P43" s="41"/>
      <c r="Q43" s="41"/>
      <c r="R43" s="41"/>
    </row>
    <row r="49" spans="2:2" x14ac:dyDescent="0.25">
      <c r="B49" s="42"/>
    </row>
  </sheetData>
  <sortState ref="A5:U34">
    <sortCondition ref="M5:M34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R30" sqref="R30"/>
    </sheetView>
  </sheetViews>
  <sheetFormatPr defaultRowHeight="15" x14ac:dyDescent="0.25"/>
  <cols>
    <col min="1" max="1" width="20.85546875" customWidth="1"/>
    <col min="2" max="2" width="36.7109375" customWidth="1"/>
  </cols>
  <sheetData>
    <row r="1" spans="1:3" x14ac:dyDescent="0.25">
      <c r="A1" s="44" t="s">
        <v>53</v>
      </c>
    </row>
    <row r="2" spans="1:3" x14ac:dyDescent="0.25">
      <c r="A2" s="44" t="s">
        <v>54</v>
      </c>
      <c r="B2" s="45" t="s">
        <v>55</v>
      </c>
    </row>
    <row r="3" spans="1:3" ht="14.45" x14ac:dyDescent="0.35">
      <c r="B3" s="46" t="s">
        <v>56</v>
      </c>
    </row>
    <row r="4" spans="1:3" ht="14.45" x14ac:dyDescent="0.35">
      <c r="B4" s="47" t="s">
        <v>57</v>
      </c>
    </row>
    <row r="5" spans="1:3" ht="14.45" x14ac:dyDescent="0.35">
      <c r="B5" s="48" t="s">
        <v>58</v>
      </c>
    </row>
    <row r="6" spans="1:3" x14ac:dyDescent="0.25">
      <c r="B6" s="49" t="s">
        <v>59</v>
      </c>
    </row>
    <row r="7" spans="1:3" x14ac:dyDescent="0.25">
      <c r="A7" s="44" t="s">
        <v>60</v>
      </c>
      <c r="B7" s="50" t="s">
        <v>15</v>
      </c>
    </row>
    <row r="8" spans="1:3" ht="14.45" x14ac:dyDescent="0.35">
      <c r="B8" s="51" t="s">
        <v>20</v>
      </c>
    </row>
    <row r="9" spans="1:3" ht="14.45" x14ac:dyDescent="0.35">
      <c r="B9" s="52" t="s">
        <v>23</v>
      </c>
    </row>
    <row r="10" spans="1:3" ht="14.45" x14ac:dyDescent="0.35">
      <c r="B10" s="53" t="s">
        <v>41</v>
      </c>
    </row>
    <row r="11" spans="1:3" ht="15.75" thickBot="1" x14ac:dyDescent="0.3">
      <c r="A11" s="54" t="s">
        <v>61</v>
      </c>
      <c r="B11" s="55"/>
    </row>
    <row r="12" spans="1:3" ht="15.75" thickBot="1" x14ac:dyDescent="0.3">
      <c r="A12" s="56" t="s">
        <v>62</v>
      </c>
      <c r="C12" s="177"/>
    </row>
    <row r="13" spans="1:3" x14ac:dyDescent="0.25">
      <c r="A13" t="s">
        <v>63</v>
      </c>
      <c r="B13" s="57" t="s">
        <v>64</v>
      </c>
      <c r="C13">
        <v>1</v>
      </c>
    </row>
    <row r="14" spans="1:3" x14ac:dyDescent="0.25">
      <c r="B14" s="58" t="s">
        <v>65</v>
      </c>
      <c r="C14">
        <v>2</v>
      </c>
    </row>
    <row r="15" spans="1:3" x14ac:dyDescent="0.25">
      <c r="B15" s="57" t="s">
        <v>66</v>
      </c>
      <c r="C15">
        <v>3</v>
      </c>
    </row>
    <row r="16" spans="1:3" x14ac:dyDescent="0.25">
      <c r="B16" s="57" t="s">
        <v>67</v>
      </c>
      <c r="C16">
        <v>4</v>
      </c>
    </row>
    <row r="17" spans="1:3" x14ac:dyDescent="0.25">
      <c r="B17" s="57" t="s">
        <v>68</v>
      </c>
      <c r="C17">
        <v>5</v>
      </c>
    </row>
    <row r="18" spans="1:3" x14ac:dyDescent="0.25">
      <c r="B18" s="57" t="s">
        <v>69</v>
      </c>
      <c r="C18">
        <v>6</v>
      </c>
    </row>
    <row r="19" spans="1:3" x14ac:dyDescent="0.25">
      <c r="B19" s="57" t="s">
        <v>70</v>
      </c>
      <c r="C19">
        <v>7</v>
      </c>
    </row>
    <row r="21" spans="1:3" x14ac:dyDescent="0.25">
      <c r="A21" t="s">
        <v>75</v>
      </c>
    </row>
    <row r="22" spans="1:3" ht="15.75" thickBot="1" x14ac:dyDescent="0.3"/>
    <row r="23" spans="1:3" x14ac:dyDescent="0.25">
      <c r="A23" s="178" t="s">
        <v>85</v>
      </c>
      <c r="B23" t="s">
        <v>86</v>
      </c>
    </row>
    <row r="24" spans="1:3" x14ac:dyDescent="0.25">
      <c r="B24" t="s">
        <v>87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dle škálování</vt:lpstr>
      <vt:lpstr>dle typu VŠ</vt:lpstr>
      <vt:lpstr>Vysvětlivky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Avakian Markéta</cp:lastModifiedBy>
  <dcterms:created xsi:type="dcterms:W3CDTF">2022-02-16T12:58:36Z</dcterms:created>
  <dcterms:modified xsi:type="dcterms:W3CDTF">2022-03-17T15:43:28Z</dcterms:modified>
</cp:coreProperties>
</file>